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95" windowHeight="6255" tabRatio="592" activeTab="0"/>
  </bookViews>
  <sheets>
    <sheet name="VermHH nach FA (2)" sheetId="1" r:id="rId1"/>
  </sheets>
  <definedNames>
    <definedName name="_xlnm.Print_Area" localSheetId="0">'VermHH nach FA (2)'!$A$1:$Q$79</definedName>
  </definedNames>
  <calcPr fullCalcOnLoad="1"/>
</workbook>
</file>

<file path=xl/comments1.xml><?xml version="1.0" encoding="utf-8"?>
<comments xmlns="http://schemas.openxmlformats.org/spreadsheetml/2006/main">
  <authors>
    <author>Koop</author>
  </authors>
  <commentList>
    <comment ref="F26" authorId="0">
      <text>
        <r>
          <rPr>
            <b/>
            <sz val="8"/>
            <rFont val="Tahoma"/>
            <family val="2"/>
          </rPr>
          <t>Koop:</t>
        </r>
        <r>
          <rPr>
            <sz val="8"/>
            <rFont val="Tahoma"/>
            <family val="2"/>
          </rPr>
          <t xml:space="preserve">
vorher 102,75 € in Abgang</t>
        </r>
      </text>
    </comment>
  </commentList>
</comments>
</file>

<file path=xl/sharedStrings.xml><?xml version="1.0" encoding="utf-8"?>
<sst xmlns="http://schemas.openxmlformats.org/spreadsheetml/2006/main" count="207" uniqueCount="163">
  <si>
    <t xml:space="preserve"> Haushalts-</t>
  </si>
  <si>
    <t xml:space="preserve">    HH-Ansatz</t>
  </si>
  <si>
    <t>Bezeichnung</t>
  </si>
  <si>
    <t>610.9400</t>
  </si>
  <si>
    <t>-</t>
  </si>
  <si>
    <t>Budget</t>
  </si>
  <si>
    <t>468.9350</t>
  </si>
  <si>
    <t>670.9600</t>
  </si>
  <si>
    <t>nicht</t>
  </si>
  <si>
    <t>verbraucht</t>
  </si>
  <si>
    <t>Nr.*</t>
  </si>
  <si>
    <t>Soll</t>
  </si>
  <si>
    <t>630.008.9500</t>
  </si>
  <si>
    <t>630.012.9400</t>
  </si>
  <si>
    <t>630.022.9400</t>
  </si>
  <si>
    <t>630.004.9500</t>
  </si>
  <si>
    <t>630.004.3610</t>
  </si>
  <si>
    <t>Datum:</t>
  </si>
  <si>
    <t>Stelle</t>
  </si>
  <si>
    <t>Anordnungs-</t>
  </si>
  <si>
    <t>Abgang</t>
  </si>
  <si>
    <t xml:space="preserve">  HH-Reste</t>
  </si>
  <si>
    <t>auf HH-Reste</t>
  </si>
  <si>
    <t>Übertragung</t>
  </si>
  <si>
    <t>alte HH-Reste</t>
  </si>
  <si>
    <t>neue HH-Reste</t>
  </si>
  <si>
    <t>aus Vorjahren</t>
  </si>
  <si>
    <t>Begründung</t>
  </si>
  <si>
    <t>(Haushaltsausgabereste)</t>
  </si>
  <si>
    <t>(Haushaltseinnahmereste)</t>
  </si>
  <si>
    <t>630.051.9500</t>
  </si>
  <si>
    <t>2011</t>
  </si>
  <si>
    <t>630.027.9400</t>
  </si>
  <si>
    <t>630.069.9500</t>
  </si>
  <si>
    <t>Erneuerung/Neubau von Radwegen in Ratzeburg</t>
  </si>
  <si>
    <t>Südliche Sammelstraße, IV. u. V.  BA</t>
  </si>
  <si>
    <t>Umbau 'Ziethener Straße'</t>
  </si>
  <si>
    <t>Anbindung Gewerbegebiet "Robert-Bosch-Str./neu B208"</t>
  </si>
  <si>
    <t>Erneuerung abgängiger Straßenbeleuchtung</t>
  </si>
  <si>
    <t>Erwerb von beweglichen Sachen</t>
  </si>
  <si>
    <t>Bau- und Planungskosten</t>
  </si>
  <si>
    <t>610.9407</t>
  </si>
  <si>
    <t>Ortsplanung</t>
  </si>
  <si>
    <t>610.001.9402</t>
  </si>
  <si>
    <t>Stadt-Umland-Konzept, Kosten Konzepterstellung</t>
  </si>
  <si>
    <t>690.001.3615</t>
  </si>
  <si>
    <t>Sanierungs Bootshaus LG, Zuschuss EU-Mittel</t>
  </si>
  <si>
    <t>910.3778</t>
  </si>
  <si>
    <t>Darlehen private Unternehmen</t>
  </si>
  <si>
    <t>Umbau Knotenpunkt "B 208/Unter den Linden/
Demolierung/Herrenstraße", Zuweisung Land</t>
  </si>
  <si>
    <t>630.051.3600</t>
  </si>
  <si>
    <t>Südliche Sammelstraße, IV. u. V. BA, Zuweisung Bund</t>
  </si>
  <si>
    <t>630.051.3610</t>
  </si>
  <si>
    <t>630.051.3650</t>
  </si>
  <si>
    <t>Südliche Sammelstraße, IV. u. V. BA, Zuweisung Land</t>
  </si>
  <si>
    <t>Südliche Sammelstraße, IV. u. V. BA, Zuweisung RZ-WB</t>
  </si>
  <si>
    <t>4645.9889</t>
  </si>
  <si>
    <t>Zuschuss Sanierung Regenwasserleitung</t>
  </si>
  <si>
    <t>Umgestaltung Marktplatz, Zuweisung Land(GVFG/ÖPNV-Mittel)</t>
  </si>
  <si>
    <t>230.9350</t>
  </si>
  <si>
    <t>670.001.9400</t>
  </si>
  <si>
    <t>Energiekompetenz Aktiv-Region Hzgt.-Lbg. Nord e.V.</t>
  </si>
  <si>
    <t>430.9400</t>
  </si>
  <si>
    <t>Gebäudesanierung Seniorenwohnheim "Bei St. Petri"</t>
  </si>
  <si>
    <t>130.003.9400</t>
  </si>
  <si>
    <t>Bau- u. Planungskosten, Blechfassade Halle 3</t>
  </si>
  <si>
    <t>610.002.9402</t>
  </si>
  <si>
    <t>Wohnungsmarktkonzept, Kosten Konzepterstellung</t>
  </si>
  <si>
    <t>Wohnungsmarktkonzept, Zuweisung des Landes</t>
  </si>
  <si>
    <t>4.9</t>
  </si>
  <si>
    <t>4602.001.9500</t>
  </si>
  <si>
    <t>Erneuerung der Eingangstür zum Jobcenter</t>
  </si>
  <si>
    <t>630.020.3610</t>
  </si>
  <si>
    <t>Erwerb/Erweiterung EDV-Anlage</t>
  </si>
  <si>
    <t>020.005.9351</t>
  </si>
  <si>
    <t>130.9355</t>
  </si>
  <si>
    <t>Dokum.-Manag.-System</t>
  </si>
  <si>
    <t>Freiw. Feuerw. Digitalfunk</t>
  </si>
  <si>
    <t>230.002.9351</t>
  </si>
  <si>
    <t>Südliche Sammelstraße, V. BA</t>
  </si>
  <si>
    <t>630.068.9500</t>
  </si>
  <si>
    <t>Ausbau Bäker Weg</t>
  </si>
  <si>
    <t>630.073.9500</t>
  </si>
  <si>
    <t>Ausbau Domhof</t>
  </si>
  <si>
    <t>610.001.3610</t>
  </si>
  <si>
    <t>Zuweisung Land (Stadt-Umland-Konzept)</t>
  </si>
  <si>
    <t>610.002.3610</t>
  </si>
  <si>
    <t>610.003.9402</t>
  </si>
  <si>
    <t>Übertragung nichtverbrauchter Haushaltsmittel aus dem Haushaltsjahr 2012 in das Haushaltsjahr 2013</t>
  </si>
  <si>
    <t>Die Maßnahme ist abgeschlossen und endabgerechnet.</t>
  </si>
  <si>
    <t>551.5006</t>
  </si>
  <si>
    <t>Gebäudeunterhaltung (BBN) 2012</t>
  </si>
  <si>
    <t>2012</t>
  </si>
  <si>
    <t>Ausstehende Arbeiten bei der Fassadensanierung.</t>
  </si>
  <si>
    <t>Umfrangreiche Bau-/Sanierungsmaßnahmen wurden in 2012 nicht begonnen/abgeschlossen.</t>
  </si>
  <si>
    <t>Die Mittel wurden noch nicht abgerufen!</t>
  </si>
  <si>
    <t>Krankheitsbedingt konnten keine Spielgeräte erneuert werden.</t>
  </si>
  <si>
    <t>Die Mittel werden zweckgebunden für das Baugebiet benötigt. (Ost-Regionalplan Röpersberg)</t>
  </si>
  <si>
    <t>630.060.9500</t>
  </si>
  <si>
    <t>Die für 2013 bewilligten Mittel reichen für notwendige und weiteren Anschaffungen/Umrüstunggen  nicht aus.</t>
  </si>
  <si>
    <t>Die Maßnahme läuft jarhesübergreifend und wird im Haushaltsjahr 2013 schlußgerechnet.</t>
  </si>
  <si>
    <t>Die Mittel werden im Haushaltsjahr 2013 benötigt, da die Vergabe erst am 18.12.2012 erfolgt ist.</t>
  </si>
  <si>
    <t>610.004.9500</t>
  </si>
  <si>
    <t>Errichtung Pegelbrunnen "Alte Meierei" (Altlasten)</t>
  </si>
  <si>
    <t>Aufgrund der Baustelle "Südl. Sammelstraße" konnte der Pegelbrunnen noch nicht errichtet werden.</t>
  </si>
  <si>
    <t>630.084.9500</t>
  </si>
  <si>
    <t>Kostenbeteiligung Straßenoberfläche Dermin</t>
  </si>
  <si>
    <t>Für die weitere Planung notwendig oder als Umwidmungsbetrag für Ausbau Domhof.</t>
  </si>
  <si>
    <t>630.083.9500</t>
  </si>
  <si>
    <t>Anbindung Blindenleitsystem Bahnhof- Hausbahnsteig</t>
  </si>
  <si>
    <t>Aufgrund des Sperrvermerkes im I. NT-HH 2012 konnte die Umsetzung noch nicht erfolgen.</t>
  </si>
  <si>
    <t>630.061.9500</t>
  </si>
  <si>
    <t>Ausbau Dermin</t>
  </si>
  <si>
    <t>Aufträge für Baugrunduntersuchungen sind erteilt; die Maßnahme soll im Jahr 2013 umgesetzt werden.</t>
  </si>
  <si>
    <t>630.082.9500</t>
  </si>
  <si>
    <t>Ausbau "Möllner Straße" (Anteil Stadtentwässerung)</t>
  </si>
  <si>
    <t>Die Mittel konnten eingespart werden und sollen durch Umwidmung dem Ausbau Domhof zur Verfügung gestellt werden.</t>
  </si>
  <si>
    <t>Die Mittel werden für den weiteren Ausbau der Südlichen Sammelstraße benötigt.</t>
  </si>
  <si>
    <t>Die Maßnahme läuft jahresübergreifend; die entsprechenden Zuweisungsanteile werden 2013 folgen.</t>
  </si>
  <si>
    <t>Die Maßnahme befindet sich in der Durchführung; die Stadt Ratzeburg beteiligt sich vertraglich an den Kosten.</t>
  </si>
  <si>
    <t>Die Mittel werden für die Einrichtung der Lichtsignalanlage benötigt (Mitte 2013).</t>
  </si>
  <si>
    <t>Die Einrichtung der Buswartehäuser wird nicht weiterverfolgt, die Mittel werden somit eingespart.</t>
  </si>
  <si>
    <t>Die Mittel werden für ergänzende Maßnahmen benötigt (ggf. Umwidmung Ausbau Domhof).</t>
  </si>
  <si>
    <t>630.081.9500</t>
  </si>
  <si>
    <t>Kleinbahnbrücke "Aqua Siwa"</t>
  </si>
  <si>
    <t>Ein Planungsauftrag wurde vergeben; die Mittel werden zur Fortsetzung der Maßnahme benötigt.</t>
  </si>
  <si>
    <t>Der Nachtragsansatz ist mit einem Sperrvermerk versehen; sodass nur 2 Leuchten bestellt werden konnten.</t>
  </si>
  <si>
    <t>BGM? / für weitere Energieeinsparungskonzepte als "Anlaufsmittel" ?</t>
  </si>
  <si>
    <t>Der Verwendungsnachweis ist durch das Land geprüft worden; die Zuweisung steht noch aus.</t>
  </si>
  <si>
    <t>Aufgrund fehlender weiterer Haushaltsmittel kann die Maßnahme nicht umgesetzt werden.</t>
  </si>
  <si>
    <t>Die Mittel werden für die Einrichtung eines passiven Lärmschutzes benötigt.</t>
  </si>
  <si>
    <t>Bei Umsetzung der Maßnahme ist mit einer anteiligen Kostenbeteiligung zu rechnen.</t>
  </si>
  <si>
    <t>630.038.9500</t>
  </si>
  <si>
    <t>Kostenbeteiligung "Fahrbahn Ravenskamp"</t>
  </si>
  <si>
    <t>Die Baumaßnahme wurde durch den Stadtentwässerungsbetrieb vorbereitet; die Ausführung erfolgt im Jahr 2013.</t>
  </si>
  <si>
    <t>Der Mittelansatz 2013 reicht für die weiteren Planungen nicht aus; zudem sind noch Mittel in Aufträge gebunden.</t>
  </si>
  <si>
    <t>In Abhängigkeit des Jahresabschlusses 2012 zu übertragende Darlehensaufnahme.</t>
  </si>
  <si>
    <t>Fortsetzung der Ausbaumaßnahme Domhof</t>
  </si>
  <si>
    <t>Fraglich ist, ob die Maßnahme weiterverfolgt werden soll. (nach Rücksprache mit 10)</t>
  </si>
  <si>
    <t>Die Lieferung von Medienschränken steht aufgrund von langfristigen Lieferzeiten noch aus.</t>
  </si>
  <si>
    <t>Kosten Konzepterstellung, Städtebauförderungsprogramm</t>
  </si>
  <si>
    <t>Das Städtebauförderungsprogramm läuft jahresübergreifend; die städt. Eigenmittel von 35T€ sind in 2013 bereitzustellen.</t>
  </si>
  <si>
    <t>Die Mittel werden weiterhin für die Erwerb von digitalen Funkmeldeempfänger benötigt.</t>
  </si>
  <si>
    <t>900.8100</t>
  </si>
  <si>
    <t>Haushaltsausgabereste 630.073.9500</t>
  </si>
  <si>
    <t>Haushaltsausgabereste (andere MN)</t>
  </si>
  <si>
    <t>880.3400</t>
  </si>
  <si>
    <t>Erlöse aus Grundstücksverkäufen</t>
  </si>
  <si>
    <t>Erwartete Verkaufserlöse aus dem Grundstückskaufvertrag "Burgfeld".</t>
  </si>
  <si>
    <t>Das Konzept wird in der vorgesehenen Form nicht durchgeführt.</t>
  </si>
  <si>
    <t>Es wird verwaltungsseitig vorgeschlagen die Mittel auf die HHSt. 610.9407 (Orstplanung) umzuwidmen.</t>
  </si>
  <si>
    <t>Südl. Sammelstraße, IV./V. BA (Vollsig. Knotenpunkt Königsdamm/Seestr.)</t>
  </si>
  <si>
    <t>Gewerbesteuerumlage</t>
  </si>
  <si>
    <t>Umbau Knotenpunkt "B 208/Unter den Linden/Demolierung/Herrenstraße"</t>
  </si>
  <si>
    <t>Einrichtung Buswartehäuser "Schweriner Str./Penny-Markt"</t>
  </si>
  <si>
    <t>Empfehlung</t>
  </si>
  <si>
    <t>FA 19.02.13</t>
  </si>
  <si>
    <t>Erwerb von beweglichen Sachen (LG)</t>
  </si>
  <si>
    <t>Verw. Nach</t>
  </si>
  <si>
    <t>Verwaltungshaushalt:</t>
  </si>
  <si>
    <t>Vermögenshaushalt Einnahmen</t>
  </si>
  <si>
    <t>Vermögenshaushalt Ausgaben</t>
  </si>
  <si>
    <t>Verw. nach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</si>
</sst>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\ _D_M_-;\-* #,##0.0\ _D_M_-;_-* &quot;-&quot;??\ _D_M_-;_-@_-"/>
    <numFmt numFmtId="173" formatCode="_-* #,##0.000\ _D_M_-;\-* #,##0.000\ _D_M_-;_-* &quot;-&quot;??\ _D_M_-;_-@_-"/>
    <numFmt numFmtId="174" formatCode="_-* #,##0.0\ &quot;DM&quot;_-;\-* #,##0.0\ &quot;DM&quot;_-;_-* &quot;-&quot;??\ &quot;DM&quot;_-;_-@_-"/>
    <numFmt numFmtId="175" formatCode="#,##0.00_ ;\-#,##0.00\ "/>
    <numFmt numFmtId="176" formatCode="#,##0.0"/>
    <numFmt numFmtId="177" formatCode="yyyy\-mm\-dd"/>
    <numFmt numFmtId="178" formatCode="0.0"/>
    <numFmt numFmtId="179" formatCode="#,##0.00_ ;[Red]\-#,##0.00\ 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#,##0.000"/>
    <numFmt numFmtId="184" formatCode="#,##0.0000"/>
    <numFmt numFmtId="185" formatCode="00000"/>
    <numFmt numFmtId="186" formatCode="_-* #,##0.0000\ _€_-;\-* #,##0.0000\ _€_-;_-* &quot;-&quot;????\ _€_-;_-@_-"/>
    <numFmt numFmtId="187" formatCode="[$€-2]\ #,##0.00_);[Red]\([$€-2]\ #,##0.00\)"/>
    <numFmt numFmtId="188" formatCode="_-* #,##0.00\ \-;\-* #,##0.00\ \-;_-* &quot;-&quot;??\ \-;_-@_-"/>
    <numFmt numFmtId="189" formatCode="_-* #,##0.00\ \-;\-* #,##0.00\ \-;_-* &quot;-&quot;??\ \-;@_-"/>
    <numFmt numFmtId="190" formatCode="_-* #,##0.00\ ;\-* #,##0.00\ ;_-* &quot;-&quot;??\ \-;@_-"/>
    <numFmt numFmtId="191" formatCode="_-* #,##0.00\ ;* #,##0.00\ ;_*\ &quot;-&quot;??\ \-;@_-"/>
  </numFmts>
  <fonts count="6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b/>
      <u val="singleAccounting"/>
      <sz val="11"/>
      <name val="Arial"/>
      <family val="2"/>
    </font>
    <font>
      <b/>
      <sz val="13"/>
      <name val="Arial"/>
      <family val="2"/>
    </font>
    <font>
      <b/>
      <sz val="13"/>
      <color indexed="12"/>
      <name val="Arial"/>
      <family val="2"/>
    </font>
    <font>
      <sz val="13"/>
      <name val="Arial"/>
      <family val="2"/>
    </font>
    <font>
      <sz val="13"/>
      <color indexed="12"/>
      <name val="Arial"/>
      <family val="2"/>
    </font>
    <font>
      <sz val="7.5"/>
      <name val="Arial"/>
      <family val="2"/>
    </font>
    <font>
      <b/>
      <sz val="13.5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9"/>
      <name val="Arial"/>
      <family val="2"/>
    </font>
    <font>
      <b/>
      <u val="singleAccounting"/>
      <sz val="12"/>
      <color indexed="10"/>
      <name val="Arial"/>
      <family val="2"/>
    </font>
    <font>
      <b/>
      <sz val="11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u val="singleAccounting"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6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6" borderId="2" applyNumberFormat="0" applyAlignment="0" applyProtection="0"/>
    <xf numFmtId="0" fontId="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2" borderId="9" applyNumberFormat="0" applyAlignment="0" applyProtection="0"/>
  </cellStyleXfs>
  <cellXfs count="291">
    <xf numFmtId="0" fontId="0" fillId="0" borderId="0" xfId="0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Border="1" applyAlignment="1">
      <alignment/>
    </xf>
    <xf numFmtId="175" fontId="0" fillId="0" borderId="0" xfId="0" applyNumberFormat="1" applyAlignment="1">
      <alignment/>
    </xf>
    <xf numFmtId="43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0" fontId="7" fillId="0" borderId="13" xfId="0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4" xfId="0" applyFill="1" applyBorder="1" applyAlignment="1">
      <alignment/>
    </xf>
    <xf numFmtId="0" fontId="7" fillId="0" borderId="11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3" fontId="0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3" fontId="12" fillId="0" borderId="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4" fontId="12" fillId="0" borderId="0" xfId="0" applyNumberFormat="1" applyFont="1" applyAlignment="1">
      <alignment horizontal="center"/>
    </xf>
    <xf numFmtId="43" fontId="1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6" fillId="0" borderId="0" xfId="0" applyFont="1" applyFill="1" applyBorder="1" applyAlignment="1">
      <alignment/>
    </xf>
    <xf numFmtId="4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3" fillId="0" borderId="0" xfId="0" applyFont="1" applyAlignment="1">
      <alignment horizontal="center"/>
    </xf>
    <xf numFmtId="14" fontId="1" fillId="0" borderId="0" xfId="0" applyNumberFormat="1" applyFont="1" applyAlignment="1">
      <alignment horizontal="left"/>
    </xf>
    <xf numFmtId="4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43" fontId="12" fillId="0" borderId="0" xfId="0" applyNumberFormat="1" applyFont="1" applyAlignment="1">
      <alignment horizontal="center"/>
    </xf>
    <xf numFmtId="0" fontId="13" fillId="0" borderId="0" xfId="0" applyFont="1" applyAlignment="1">
      <alignment vertical="center"/>
    </xf>
    <xf numFmtId="0" fontId="13" fillId="0" borderId="15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/>
    </xf>
    <xf numFmtId="49" fontId="13" fillId="0" borderId="18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49" fontId="13" fillId="0" borderId="22" xfId="59" applyNumberFormat="1" applyFont="1" applyFill="1" applyBorder="1" applyAlignment="1">
      <alignment horizont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Fill="1" applyBorder="1" applyAlignment="1">
      <alignment horizontal="center"/>
    </xf>
    <xf numFmtId="49" fontId="12" fillId="0" borderId="25" xfId="0" applyNumberFormat="1" applyFont="1" applyFill="1" applyBorder="1" applyAlignment="1">
      <alignment horizontal="center"/>
    </xf>
    <xf numFmtId="0" fontId="12" fillId="0" borderId="26" xfId="0" applyFont="1" applyFill="1" applyBorder="1" applyAlignment="1">
      <alignment horizontal="left" vertical="center"/>
    </xf>
    <xf numFmtId="43" fontId="12" fillId="0" borderId="13" xfId="0" applyNumberFormat="1" applyFont="1" applyFill="1" applyBorder="1" applyAlignment="1">
      <alignment horizontal="center"/>
    </xf>
    <xf numFmtId="43" fontId="12" fillId="0" borderId="27" xfId="0" applyNumberFormat="1" applyFont="1" applyFill="1" applyBorder="1" applyAlignment="1">
      <alignment horizontal="center"/>
    </xf>
    <xf numFmtId="43" fontId="12" fillId="0" borderId="25" xfId="59" applyNumberFormat="1" applyFont="1" applyFill="1" applyBorder="1" applyAlignment="1">
      <alignment horizontal="center"/>
    </xf>
    <xf numFmtId="43" fontId="12" fillId="0" borderId="28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12" fillId="13" borderId="10" xfId="0" applyFont="1" applyFill="1" applyBorder="1" applyAlignment="1">
      <alignment horizontal="left" vertical="center"/>
    </xf>
    <xf numFmtId="0" fontId="12" fillId="13" borderId="10" xfId="0" applyFont="1" applyFill="1" applyBorder="1" applyAlignment="1">
      <alignment horizontal="center" vertical="center"/>
    </xf>
    <xf numFmtId="0" fontId="0" fillId="13" borderId="12" xfId="0" applyFont="1" applyFill="1" applyBorder="1" applyAlignment="1">
      <alignment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12" fillId="0" borderId="28" xfId="0" applyFont="1" applyFill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2" fillId="0" borderId="14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43" fontId="0" fillId="0" borderId="13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/>
    </xf>
    <xf numFmtId="0" fontId="12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/>
    </xf>
    <xf numFmtId="0" fontId="12" fillId="0" borderId="12" xfId="0" applyFont="1" applyFill="1" applyBorder="1" applyAlignment="1">
      <alignment horizontal="left" wrapText="1"/>
    </xf>
    <xf numFmtId="49" fontId="12" fillId="0" borderId="30" xfId="0" applyNumberFormat="1" applyFont="1" applyBorder="1" applyAlignment="1">
      <alignment horizontal="center" vertical="center"/>
    </xf>
    <xf numFmtId="175" fontId="13" fillId="0" borderId="20" xfId="0" applyNumberFormat="1" applyFont="1" applyFill="1" applyBorder="1" applyAlignment="1">
      <alignment horizontal="right" vertical="center"/>
    </xf>
    <xf numFmtId="175" fontId="13" fillId="0" borderId="21" xfId="0" applyNumberFormat="1" applyFont="1" applyFill="1" applyBorder="1" applyAlignment="1">
      <alignment horizontal="right" vertical="center"/>
    </xf>
    <xf numFmtId="175" fontId="13" fillId="0" borderId="21" xfId="0" applyNumberFormat="1" applyFont="1" applyBorder="1" applyAlignment="1">
      <alignment horizontal="right" vertical="center"/>
    </xf>
    <xf numFmtId="4" fontId="62" fillId="0" borderId="0" xfId="0" applyNumberFormat="1" applyFont="1" applyFill="1" applyAlignment="1">
      <alignment/>
    </xf>
    <xf numFmtId="0" fontId="17" fillId="0" borderId="0" xfId="0" applyFont="1" applyBorder="1" applyAlignment="1">
      <alignment vertical="center"/>
    </xf>
    <xf numFmtId="175" fontId="17" fillId="0" borderId="0" xfId="0" applyNumberFormat="1" applyFont="1" applyFill="1" applyBorder="1" applyAlignment="1">
      <alignment horizontal="right" vertical="center"/>
    </xf>
    <xf numFmtId="175" fontId="17" fillId="0" borderId="0" xfId="0" applyNumberFormat="1" applyFont="1" applyBorder="1" applyAlignment="1">
      <alignment horizontal="right" vertical="center"/>
    </xf>
    <xf numFmtId="0" fontId="19" fillId="0" borderId="0" xfId="0" applyFont="1" applyAlignment="1">
      <alignment/>
    </xf>
    <xf numFmtId="175" fontId="17" fillId="0" borderId="0" xfId="0" applyNumberFormat="1" applyFont="1" applyBorder="1" applyAlignment="1">
      <alignment horizontal="left" vertical="center"/>
    </xf>
    <xf numFmtId="4" fontId="16" fillId="0" borderId="0" xfId="0" applyNumberFormat="1" applyFont="1" applyFill="1" applyAlignment="1">
      <alignment/>
    </xf>
    <xf numFmtId="4" fontId="18" fillId="0" borderId="0" xfId="0" applyNumberFormat="1" applyFont="1" applyFill="1" applyAlignment="1">
      <alignment/>
    </xf>
    <xf numFmtId="4" fontId="63" fillId="0" borderId="0" xfId="0" applyNumberFormat="1" applyFont="1" applyFill="1" applyAlignment="1">
      <alignment horizontal="center"/>
    </xf>
    <xf numFmtId="49" fontId="12" fillId="0" borderId="25" xfId="0" applyNumberFormat="1" applyFont="1" applyFill="1" applyBorder="1" applyAlignment="1">
      <alignment/>
    </xf>
    <xf numFmtId="0" fontId="12" fillId="0" borderId="26" xfId="0" applyFont="1" applyFill="1" applyBorder="1" applyAlignment="1">
      <alignment horizontal="left"/>
    </xf>
    <xf numFmtId="43" fontId="12" fillId="0" borderId="13" xfId="0" applyNumberFormat="1" applyFont="1" applyFill="1" applyBorder="1" applyAlignment="1">
      <alignment horizontal="right"/>
    </xf>
    <xf numFmtId="43" fontId="12" fillId="0" borderId="27" xfId="0" applyNumberFormat="1" applyFont="1" applyFill="1" applyBorder="1" applyAlignment="1">
      <alignment horizontal="right"/>
    </xf>
    <xf numFmtId="43" fontId="12" fillId="0" borderId="25" xfId="59" applyNumberFormat="1" applyFont="1" applyFill="1" applyBorder="1" applyAlignment="1">
      <alignment horizontal="right"/>
    </xf>
    <xf numFmtId="43" fontId="12" fillId="0" borderId="28" xfId="0" applyNumberFormat="1" applyFont="1" applyFill="1" applyBorder="1" applyAlignment="1">
      <alignment horizontal="right"/>
    </xf>
    <xf numFmtId="0" fontId="12" fillId="0" borderId="14" xfId="0" applyFont="1" applyBorder="1" applyAlignment="1">
      <alignment/>
    </xf>
    <xf numFmtId="43" fontId="12" fillId="0" borderId="10" xfId="0" applyNumberFormat="1" applyFont="1" applyFill="1" applyBorder="1" applyAlignment="1">
      <alignment horizontal="right"/>
    </xf>
    <xf numFmtId="43" fontId="12" fillId="0" borderId="31" xfId="0" applyNumberFormat="1" applyFont="1" applyFill="1" applyBorder="1" applyAlignment="1">
      <alignment horizontal="right"/>
    </xf>
    <xf numFmtId="49" fontId="12" fillId="0" borderId="32" xfId="0" applyNumberFormat="1" applyFont="1" applyFill="1" applyBorder="1" applyAlignment="1">
      <alignment/>
    </xf>
    <xf numFmtId="43" fontId="12" fillId="0" borderId="32" xfId="59" applyNumberFormat="1" applyFont="1" applyFill="1" applyBorder="1" applyAlignment="1">
      <alignment horizontal="right"/>
    </xf>
    <xf numFmtId="43" fontId="12" fillId="0" borderId="26" xfId="0" applyNumberFormat="1" applyFont="1" applyFill="1" applyBorder="1" applyAlignment="1">
      <alignment horizontal="right"/>
    </xf>
    <xf numFmtId="0" fontId="12" fillId="0" borderId="33" xfId="0" applyFont="1" applyBorder="1" applyAlignment="1">
      <alignment vertical="center"/>
    </xf>
    <xf numFmtId="43" fontId="12" fillId="0" borderId="34" xfId="0" applyNumberFormat="1" applyFont="1" applyFill="1" applyBorder="1" applyAlignment="1">
      <alignment horizontal="right" vertical="center"/>
    </xf>
    <xf numFmtId="43" fontId="12" fillId="0" borderId="35" xfId="0" applyNumberFormat="1" applyFont="1" applyFill="1" applyBorder="1" applyAlignment="1">
      <alignment horizontal="right" vertical="center"/>
    </xf>
    <xf numFmtId="43" fontId="12" fillId="0" borderId="33" xfId="0" applyNumberFormat="1" applyFont="1" applyFill="1" applyBorder="1" applyAlignment="1">
      <alignment horizontal="right"/>
    </xf>
    <xf numFmtId="43" fontId="12" fillId="0" borderId="35" xfId="0" applyNumberFormat="1" applyFont="1" applyFill="1" applyBorder="1" applyAlignment="1">
      <alignment horizontal="right"/>
    </xf>
    <xf numFmtId="43" fontId="12" fillId="0" borderId="30" xfId="59" applyNumberFormat="1" applyFont="1" applyFill="1" applyBorder="1" applyAlignment="1">
      <alignment horizontal="right" vertical="center"/>
    </xf>
    <xf numFmtId="43" fontId="12" fillId="0" borderId="33" xfId="0" applyNumberFormat="1" applyFont="1" applyFill="1" applyBorder="1" applyAlignment="1">
      <alignment horizontal="right" vertical="center"/>
    </xf>
    <xf numFmtId="43" fontId="12" fillId="0" borderId="36" xfId="0" applyNumberFormat="1" applyFont="1" applyFill="1" applyBorder="1" applyAlignment="1">
      <alignment horizontal="right"/>
    </xf>
    <xf numFmtId="175" fontId="12" fillId="0" borderId="13" xfId="0" applyNumberFormat="1" applyFont="1" applyFill="1" applyBorder="1" applyAlignment="1">
      <alignment horizontal="right"/>
    </xf>
    <xf numFmtId="175" fontId="12" fillId="0" borderId="27" xfId="0" applyNumberFormat="1" applyFont="1" applyFill="1" applyBorder="1" applyAlignment="1">
      <alignment horizontal="right"/>
    </xf>
    <xf numFmtId="175" fontId="12" fillId="0" borderId="25" xfId="59" applyNumberFormat="1" applyFont="1" applyFill="1" applyBorder="1" applyAlignment="1">
      <alignment horizontal="right"/>
    </xf>
    <xf numFmtId="175" fontId="12" fillId="0" borderId="28" xfId="0" applyNumberFormat="1" applyFont="1" applyFill="1" applyBorder="1" applyAlignment="1">
      <alignment horizontal="right"/>
    </xf>
    <xf numFmtId="175" fontId="12" fillId="0" borderId="10" xfId="0" applyNumberFormat="1" applyFont="1" applyFill="1" applyBorder="1" applyAlignment="1">
      <alignment horizontal="right"/>
    </xf>
    <xf numFmtId="175" fontId="12" fillId="0" borderId="31" xfId="0" applyNumberFormat="1" applyFont="1" applyFill="1" applyBorder="1" applyAlignment="1">
      <alignment horizontal="right"/>
    </xf>
    <xf numFmtId="175" fontId="12" fillId="0" borderId="37" xfId="0" applyNumberFormat="1" applyFont="1" applyFill="1" applyBorder="1" applyAlignment="1">
      <alignment horizontal="right"/>
    </xf>
    <xf numFmtId="175" fontId="12" fillId="0" borderId="32" xfId="59" applyNumberFormat="1" applyFont="1" applyFill="1" applyBorder="1" applyAlignment="1">
      <alignment horizontal="right"/>
    </xf>
    <xf numFmtId="0" fontId="16" fillId="0" borderId="0" xfId="0" applyFont="1" applyAlignment="1">
      <alignment horizontal="right"/>
    </xf>
    <xf numFmtId="175" fontId="16" fillId="0" borderId="0" xfId="0" applyNumberFormat="1" applyFont="1" applyBorder="1" applyAlignment="1">
      <alignment horizontal="right" vertical="center"/>
    </xf>
    <xf numFmtId="4" fontId="16" fillId="0" borderId="0" xfId="0" applyNumberFormat="1" applyFont="1" applyFill="1" applyAlignment="1">
      <alignment horizontal="right"/>
    </xf>
    <xf numFmtId="4" fontId="20" fillId="0" borderId="0" xfId="0" applyNumberFormat="1" applyFont="1" applyFill="1" applyAlignment="1">
      <alignment horizontal="right"/>
    </xf>
    <xf numFmtId="4" fontId="18" fillId="0" borderId="0" xfId="0" applyNumberFormat="1" applyFont="1" applyFill="1" applyAlignment="1">
      <alignment horizontal="right"/>
    </xf>
    <xf numFmtId="4" fontId="17" fillId="0" borderId="0" xfId="0" applyNumberFormat="1" applyFont="1" applyFill="1" applyAlignment="1">
      <alignment horizontal="left" indent="1"/>
    </xf>
    <xf numFmtId="0" fontId="18" fillId="0" borderId="0" xfId="0" applyFont="1" applyFill="1" applyAlignment="1">
      <alignment/>
    </xf>
    <xf numFmtId="0" fontId="8" fillId="0" borderId="3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21" fillId="0" borderId="15" xfId="0" applyFont="1" applyFill="1" applyBorder="1" applyAlignment="1">
      <alignment/>
    </xf>
    <xf numFmtId="0" fontId="21" fillId="0" borderId="16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1" fillId="0" borderId="20" xfId="0" applyFont="1" applyFill="1" applyBorder="1" applyAlignment="1">
      <alignment/>
    </xf>
    <xf numFmtId="0" fontId="22" fillId="0" borderId="24" xfId="0" applyFont="1" applyFill="1" applyBorder="1" applyAlignment="1">
      <alignment horizontal="center"/>
    </xf>
    <xf numFmtId="0" fontId="21" fillId="0" borderId="22" xfId="59" applyNumberFormat="1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/>
    </xf>
    <xf numFmtId="0" fontId="23" fillId="0" borderId="23" xfId="0" applyFont="1" applyBorder="1" applyAlignment="1">
      <alignment horizontal="center" vertical="center"/>
    </xf>
    <xf numFmtId="49" fontId="23" fillId="0" borderId="37" xfId="0" applyNumberFormat="1" applyFont="1" applyFill="1" applyBorder="1" applyAlignment="1">
      <alignment horizontal="center"/>
    </xf>
    <xf numFmtId="0" fontId="23" fillId="0" borderId="39" xfId="0" applyFont="1" applyFill="1" applyBorder="1" applyAlignment="1">
      <alignment horizontal="left"/>
    </xf>
    <xf numFmtId="0" fontId="22" fillId="0" borderId="40" xfId="0" applyFont="1" applyFill="1" applyBorder="1" applyAlignment="1">
      <alignment horizontal="center"/>
    </xf>
    <xf numFmtId="4" fontId="23" fillId="0" borderId="25" xfId="59" applyNumberFormat="1" applyFont="1" applyFill="1" applyBorder="1" applyAlignment="1">
      <alignment horizontal="right"/>
    </xf>
    <xf numFmtId="4" fontId="23" fillId="0" borderId="27" xfId="0" applyNumberFormat="1" applyFont="1" applyFill="1" applyBorder="1" applyAlignment="1">
      <alignment horizontal="right"/>
    </xf>
    <xf numFmtId="4" fontId="23" fillId="0" borderId="13" xfId="0" applyNumberFormat="1" applyFont="1" applyFill="1" applyBorder="1" applyAlignment="1">
      <alignment horizontal="right"/>
    </xf>
    <xf numFmtId="4" fontId="23" fillId="0" borderId="28" xfId="0" applyNumberFormat="1" applyFont="1" applyFill="1" applyBorder="1" applyAlignment="1">
      <alignment horizontal="right"/>
    </xf>
    <xf numFmtId="0" fontId="23" fillId="0" borderId="41" xfId="0" applyFont="1" applyFill="1" applyBorder="1" applyAlignment="1">
      <alignment/>
    </xf>
    <xf numFmtId="49" fontId="24" fillId="0" borderId="28" xfId="0" applyNumberFormat="1" applyFont="1" applyFill="1" applyBorder="1" applyAlignment="1">
      <alignment horizontal="center"/>
    </xf>
    <xf numFmtId="43" fontId="23" fillId="0" borderId="27" xfId="0" applyNumberFormat="1" applyFont="1" applyFill="1" applyBorder="1" applyAlignment="1">
      <alignment horizontal="center"/>
    </xf>
    <xf numFmtId="4" fontId="23" fillId="0" borderId="32" xfId="59" applyNumberFormat="1" applyFont="1" applyFill="1" applyBorder="1" applyAlignment="1">
      <alignment horizontal="right"/>
    </xf>
    <xf numFmtId="4" fontId="23" fillId="0" borderId="31" xfId="0" applyNumberFormat="1" applyFont="1" applyFill="1" applyBorder="1" applyAlignment="1">
      <alignment horizontal="right"/>
    </xf>
    <xf numFmtId="4" fontId="23" fillId="0" borderId="10" xfId="0" applyNumberFormat="1" applyFont="1" applyFill="1" applyBorder="1" applyAlignment="1">
      <alignment horizontal="right"/>
    </xf>
    <xf numFmtId="49" fontId="23" fillId="0" borderId="42" xfId="0" applyNumberFormat="1" applyFont="1" applyFill="1" applyBorder="1" applyAlignment="1">
      <alignment horizontal="center"/>
    </xf>
    <xf numFmtId="0" fontId="23" fillId="0" borderId="43" xfId="0" applyFont="1" applyBorder="1" applyAlignment="1">
      <alignment/>
    </xf>
    <xf numFmtId="49" fontId="24" fillId="0" borderId="44" xfId="0" applyNumberFormat="1" applyFont="1" applyFill="1" applyBorder="1" applyAlignment="1">
      <alignment horizontal="center"/>
    </xf>
    <xf numFmtId="4" fontId="23" fillId="0" borderId="45" xfId="59" applyNumberFormat="1" applyFont="1" applyFill="1" applyBorder="1" applyAlignment="1">
      <alignment horizontal="right"/>
    </xf>
    <xf numFmtId="4" fontId="23" fillId="0" borderId="46" xfId="0" applyNumberFormat="1" applyFont="1" applyFill="1" applyBorder="1" applyAlignment="1">
      <alignment horizontal="right"/>
    </xf>
    <xf numFmtId="4" fontId="23" fillId="0" borderId="47" xfId="0" applyNumberFormat="1" applyFont="1" applyFill="1" applyBorder="1" applyAlignment="1">
      <alignment horizontal="right"/>
    </xf>
    <xf numFmtId="49" fontId="23" fillId="0" borderId="34" xfId="0" applyNumberFormat="1" applyFont="1" applyBorder="1" applyAlignment="1">
      <alignment horizontal="center" vertical="center"/>
    </xf>
    <xf numFmtId="0" fontId="23" fillId="0" borderId="48" xfId="0" applyFont="1" applyBorder="1" applyAlignment="1">
      <alignment vertical="center" readingOrder="1"/>
    </xf>
    <xf numFmtId="49" fontId="24" fillId="0" borderId="36" xfId="0" applyNumberFormat="1" applyFont="1" applyFill="1" applyBorder="1" applyAlignment="1">
      <alignment horizontal="center" vertical="center"/>
    </xf>
    <xf numFmtId="43" fontId="23" fillId="0" borderId="30" xfId="0" applyNumberFormat="1" applyFont="1" applyBorder="1" applyAlignment="1">
      <alignment horizontal="center" vertical="center"/>
    </xf>
    <xf numFmtId="43" fontId="23" fillId="0" borderId="35" xfId="0" applyNumberFormat="1" applyFont="1" applyBorder="1" applyAlignment="1">
      <alignment horizontal="center" vertical="center"/>
    </xf>
    <xf numFmtId="43" fontId="23" fillId="0" borderId="33" xfId="0" applyNumberFormat="1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/>
    </xf>
    <xf numFmtId="4" fontId="21" fillId="0" borderId="22" xfId="0" applyNumberFormat="1" applyFont="1" applyBorder="1" applyAlignment="1">
      <alignment horizontal="right" vertical="center"/>
    </xf>
    <xf numFmtId="4" fontId="21" fillId="0" borderId="21" xfId="0" applyNumberFormat="1" applyFont="1" applyBorder="1" applyAlignment="1">
      <alignment horizontal="right" vertical="center"/>
    </xf>
    <xf numFmtId="4" fontId="21" fillId="0" borderId="49" xfId="0" applyNumberFormat="1" applyFont="1" applyBorder="1" applyAlignment="1">
      <alignment horizontal="right" vertical="center"/>
    </xf>
    <xf numFmtId="4" fontId="21" fillId="0" borderId="24" xfId="0" applyNumberFormat="1" applyFont="1" applyFill="1" applyBorder="1" applyAlignment="1">
      <alignment horizontal="right" vertical="center"/>
    </xf>
    <xf numFmtId="0" fontId="21" fillId="0" borderId="15" xfId="0" applyFont="1" applyFill="1" applyBorder="1" applyAlignment="1">
      <alignment horizontal="center"/>
    </xf>
    <xf numFmtId="49" fontId="21" fillId="0" borderId="15" xfId="0" applyNumberFormat="1" applyFont="1" applyFill="1" applyBorder="1" applyAlignment="1">
      <alignment horizontal="center"/>
    </xf>
    <xf numFmtId="49" fontId="21" fillId="0" borderId="17" xfId="0" applyNumberFormat="1" applyFont="1" applyFill="1" applyBorder="1" applyAlignment="1">
      <alignment horizontal="center"/>
    </xf>
    <xf numFmtId="49" fontId="21" fillId="0" borderId="16" xfId="0" applyNumberFormat="1" applyFont="1" applyFill="1" applyBorder="1" applyAlignment="1">
      <alignment horizontal="center"/>
    </xf>
    <xf numFmtId="49" fontId="21" fillId="0" borderId="18" xfId="0" applyNumberFormat="1" applyFont="1" applyFill="1" applyBorder="1" applyAlignment="1">
      <alignment horizontal="center"/>
    </xf>
    <xf numFmtId="49" fontId="21" fillId="0" borderId="16" xfId="0" applyNumberFormat="1" applyFont="1" applyFill="1" applyBorder="1" applyAlignment="1">
      <alignment horizontal="center" vertical="center"/>
    </xf>
    <xf numFmtId="49" fontId="21" fillId="0" borderId="19" xfId="0" applyNumberFormat="1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49" fontId="21" fillId="0" borderId="20" xfId="0" applyNumberFormat="1" applyFont="1" applyFill="1" applyBorder="1" applyAlignment="1">
      <alignment horizontal="center"/>
    </xf>
    <xf numFmtId="49" fontId="23" fillId="0" borderId="21" xfId="0" applyNumberFormat="1" applyFont="1" applyFill="1" applyBorder="1" applyAlignment="1">
      <alignment horizontal="center"/>
    </xf>
    <xf numFmtId="49" fontId="23" fillId="0" borderId="23" xfId="0" applyNumberFormat="1" applyFont="1" applyFill="1" applyBorder="1" applyAlignment="1">
      <alignment horizontal="center"/>
    </xf>
    <xf numFmtId="49" fontId="21" fillId="0" borderId="22" xfId="59" applyNumberFormat="1" applyFont="1" applyFill="1" applyBorder="1" applyAlignment="1">
      <alignment horizontal="center"/>
    </xf>
    <xf numFmtId="49" fontId="23" fillId="0" borderId="23" xfId="0" applyNumberFormat="1" applyFont="1" applyBorder="1" applyAlignment="1">
      <alignment horizontal="center" vertical="center"/>
    </xf>
    <xf numFmtId="49" fontId="23" fillId="0" borderId="24" xfId="0" applyNumberFormat="1" applyFont="1" applyFill="1" applyBorder="1" applyAlignment="1">
      <alignment horizontal="center"/>
    </xf>
    <xf numFmtId="2" fontId="21" fillId="0" borderId="50" xfId="0" applyNumberFormat="1" applyFont="1" applyFill="1" applyBorder="1" applyAlignment="1">
      <alignment horizontal="center"/>
    </xf>
    <xf numFmtId="2" fontId="21" fillId="0" borderId="40" xfId="0" applyNumberFormat="1" applyFont="1" applyFill="1" applyBorder="1" applyAlignment="1">
      <alignment horizontal="center" vertical="center"/>
    </xf>
    <xf numFmtId="2" fontId="21" fillId="0" borderId="51" xfId="0" applyNumberFormat="1" applyFont="1" applyFill="1" applyBorder="1" applyAlignment="1">
      <alignment horizontal="center"/>
    </xf>
    <xf numFmtId="2" fontId="23" fillId="0" borderId="52" xfId="0" applyNumberFormat="1" applyFont="1" applyFill="1" applyBorder="1" applyAlignment="1">
      <alignment horizontal="center"/>
    </xf>
    <xf numFmtId="2" fontId="23" fillId="0" borderId="51" xfId="0" applyNumberFormat="1" applyFont="1" applyFill="1" applyBorder="1" applyAlignment="1">
      <alignment horizontal="center"/>
    </xf>
    <xf numFmtId="2" fontId="23" fillId="0" borderId="39" xfId="0" applyNumberFormat="1" applyFont="1" applyFill="1" applyBorder="1" applyAlignment="1">
      <alignment horizontal="center"/>
    </xf>
    <xf numFmtId="2" fontId="21" fillId="0" borderId="53" xfId="59" applyNumberFormat="1" applyFont="1" applyFill="1" applyBorder="1" applyAlignment="1">
      <alignment horizontal="center"/>
    </xf>
    <xf numFmtId="2" fontId="23" fillId="0" borderId="51" xfId="0" applyNumberFormat="1" applyFont="1" applyBorder="1" applyAlignment="1">
      <alignment horizontal="center" vertical="center"/>
    </xf>
    <xf numFmtId="2" fontId="23" fillId="0" borderId="40" xfId="0" applyNumberFormat="1" applyFont="1" applyFill="1" applyBorder="1" applyAlignment="1">
      <alignment horizontal="center"/>
    </xf>
    <xf numFmtId="49" fontId="23" fillId="0" borderId="25" xfId="0" applyNumberFormat="1" applyFont="1" applyFill="1" applyBorder="1" applyAlignment="1">
      <alignment/>
    </xf>
    <xf numFmtId="0" fontId="23" fillId="0" borderId="14" xfId="0" applyFont="1" applyBorder="1" applyAlignment="1">
      <alignment/>
    </xf>
    <xf numFmtId="43" fontId="23" fillId="0" borderId="31" xfId="0" applyNumberFormat="1" applyFont="1" applyFill="1" applyBorder="1" applyAlignment="1">
      <alignment horizontal="center"/>
    </xf>
    <xf numFmtId="43" fontId="23" fillId="0" borderId="13" xfId="0" applyNumberFormat="1" applyFont="1" applyFill="1" applyBorder="1" applyAlignment="1">
      <alignment horizontal="center"/>
    </xf>
    <xf numFmtId="43" fontId="23" fillId="0" borderId="41" xfId="0" applyNumberFormat="1" applyFont="1" applyFill="1" applyBorder="1" applyAlignment="1">
      <alignment horizontal="center"/>
    </xf>
    <xf numFmtId="43" fontId="23" fillId="0" borderId="28" xfId="0" applyNumberFormat="1" applyFont="1" applyFill="1" applyBorder="1" applyAlignment="1">
      <alignment horizontal="center"/>
    </xf>
    <xf numFmtId="49" fontId="23" fillId="0" borderId="32" xfId="0" applyNumberFormat="1" applyFont="1" applyFill="1" applyBorder="1" applyAlignment="1">
      <alignment/>
    </xf>
    <xf numFmtId="0" fontId="23" fillId="0" borderId="12" xfId="0" applyFont="1" applyFill="1" applyBorder="1" applyAlignment="1">
      <alignment/>
    </xf>
    <xf numFmtId="43" fontId="23" fillId="0" borderId="10" xfId="0" applyNumberFormat="1" applyFont="1" applyFill="1" applyBorder="1" applyAlignment="1">
      <alignment horizontal="center"/>
    </xf>
    <xf numFmtId="4" fontId="23" fillId="0" borderId="54" xfId="0" applyNumberFormat="1" applyFont="1" applyFill="1" applyBorder="1" applyAlignment="1">
      <alignment horizontal="right"/>
    </xf>
    <xf numFmtId="43" fontId="23" fillId="0" borderId="32" xfId="59" applyNumberFormat="1" applyFont="1" applyFill="1" applyBorder="1" applyAlignment="1">
      <alignment horizontal="center"/>
    </xf>
    <xf numFmtId="0" fontId="23" fillId="0" borderId="12" xfId="0" applyFont="1" applyFill="1" applyBorder="1" applyAlignment="1">
      <alignment horizontal="left" wrapText="1"/>
    </xf>
    <xf numFmtId="43" fontId="23" fillId="0" borderId="54" xfId="0" applyNumberFormat="1" applyFont="1" applyFill="1" applyBorder="1" applyAlignment="1">
      <alignment horizontal="center"/>
    </xf>
    <xf numFmtId="0" fontId="23" fillId="0" borderId="12" xfId="0" applyFont="1" applyBorder="1" applyAlignment="1">
      <alignment/>
    </xf>
    <xf numFmtId="4" fontId="23" fillId="0" borderId="55" xfId="0" applyNumberFormat="1" applyFont="1" applyBorder="1" applyAlignment="1">
      <alignment horizontal="right"/>
    </xf>
    <xf numFmtId="4" fontId="23" fillId="0" borderId="31" xfId="0" applyNumberFormat="1" applyFont="1" applyBorder="1" applyAlignment="1">
      <alignment horizontal="right"/>
    </xf>
    <xf numFmtId="49" fontId="23" fillId="0" borderId="30" xfId="0" applyNumberFormat="1" applyFont="1" applyFill="1" applyBorder="1" applyAlignment="1">
      <alignment horizontal="center" vertical="center"/>
    </xf>
    <xf numFmtId="0" fontId="23" fillId="0" borderId="33" xfId="0" applyFont="1" applyBorder="1" applyAlignment="1">
      <alignment vertical="center"/>
    </xf>
    <xf numFmtId="43" fontId="23" fillId="0" borderId="34" xfId="0" applyNumberFormat="1" applyFont="1" applyFill="1" applyBorder="1" applyAlignment="1">
      <alignment horizontal="center" vertical="center"/>
    </xf>
    <xf numFmtId="43" fontId="23" fillId="0" borderId="35" xfId="0" applyNumberFormat="1" applyFont="1" applyFill="1" applyBorder="1" applyAlignment="1">
      <alignment horizontal="center" vertical="center"/>
    </xf>
    <xf numFmtId="43" fontId="23" fillId="0" borderId="33" xfId="0" applyNumberFormat="1" applyFont="1" applyFill="1" applyBorder="1" applyAlignment="1">
      <alignment horizontal="center"/>
    </xf>
    <xf numFmtId="43" fontId="23" fillId="0" borderId="35" xfId="0" applyNumberFormat="1" applyFont="1" applyFill="1" applyBorder="1" applyAlignment="1">
      <alignment horizontal="center"/>
    </xf>
    <xf numFmtId="43" fontId="23" fillId="0" borderId="48" xfId="0" applyNumberFormat="1" applyFont="1" applyFill="1" applyBorder="1" applyAlignment="1">
      <alignment horizontal="center"/>
    </xf>
    <xf numFmtId="43" fontId="23" fillId="0" borderId="30" xfId="59" applyNumberFormat="1" applyFont="1" applyFill="1" applyBorder="1" applyAlignment="1">
      <alignment horizontal="center" vertical="center"/>
    </xf>
    <xf numFmtId="43" fontId="23" fillId="0" borderId="36" xfId="0" applyNumberFormat="1" applyFont="1" applyFill="1" applyBorder="1" applyAlignment="1">
      <alignment horizontal="center"/>
    </xf>
    <xf numFmtId="4" fontId="21" fillId="0" borderId="20" xfId="0" applyNumberFormat="1" applyFont="1" applyBorder="1" applyAlignment="1">
      <alignment horizontal="right" vertical="center"/>
    </xf>
    <xf numFmtId="175" fontId="21" fillId="0" borderId="49" xfId="0" applyNumberFormat="1" applyFont="1" applyBorder="1" applyAlignment="1">
      <alignment horizontal="right" vertical="center"/>
    </xf>
    <xf numFmtId="4" fontId="21" fillId="0" borderId="24" xfId="0" applyNumberFormat="1" applyFont="1" applyBorder="1" applyAlignment="1">
      <alignment horizontal="right" vertical="center"/>
    </xf>
    <xf numFmtId="0" fontId="21" fillId="0" borderId="56" xfId="0" applyFont="1" applyFill="1" applyBorder="1" applyAlignment="1">
      <alignment horizontal="center"/>
    </xf>
    <xf numFmtId="4" fontId="21" fillId="0" borderId="57" xfId="0" applyNumberFormat="1" applyFont="1" applyFill="1" applyBorder="1" applyAlignment="1">
      <alignment horizontal="right" vertical="center"/>
    </xf>
    <xf numFmtId="0" fontId="0" fillId="0" borderId="58" xfId="0" applyFont="1" applyBorder="1" applyAlignment="1">
      <alignment/>
    </xf>
    <xf numFmtId="4" fontId="23" fillId="0" borderId="59" xfId="0" applyNumberFormat="1" applyFont="1" applyFill="1" applyBorder="1" applyAlignment="1">
      <alignment/>
    </xf>
    <xf numFmtId="4" fontId="23" fillId="0" borderId="59" xfId="0" applyNumberFormat="1" applyFont="1" applyBorder="1" applyAlignment="1">
      <alignment/>
    </xf>
    <xf numFmtId="43" fontId="23" fillId="0" borderId="60" xfId="0" applyNumberFormat="1" applyFont="1" applyBorder="1" applyAlignment="1">
      <alignment/>
    </xf>
    <xf numFmtId="0" fontId="21" fillId="0" borderId="57" xfId="0" applyFont="1" applyBorder="1" applyAlignment="1">
      <alignment horizontal="center" vertical="center"/>
    </xf>
    <xf numFmtId="0" fontId="13" fillId="0" borderId="61" xfId="0" applyFont="1" applyFill="1" applyBorder="1" applyAlignment="1">
      <alignment horizontal="center"/>
    </xf>
    <xf numFmtId="49" fontId="21" fillId="0" borderId="61" xfId="0" applyNumberFormat="1" applyFont="1" applyFill="1" applyBorder="1" applyAlignment="1">
      <alignment horizontal="center"/>
    </xf>
    <xf numFmtId="49" fontId="23" fillId="0" borderId="49" xfId="0" applyNumberFormat="1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43" fontId="12" fillId="0" borderId="14" xfId="0" applyNumberFormat="1" applyFont="1" applyFill="1" applyBorder="1" applyAlignment="1">
      <alignment horizontal="center"/>
    </xf>
    <xf numFmtId="175" fontId="12" fillId="0" borderId="14" xfId="0" applyNumberFormat="1" applyFont="1" applyFill="1" applyBorder="1" applyAlignment="1">
      <alignment horizontal="right"/>
    </xf>
    <xf numFmtId="43" fontId="12" fillId="0" borderId="62" xfId="0" applyNumberFormat="1" applyFont="1" applyFill="1" applyBorder="1" applyAlignment="1">
      <alignment horizontal="right"/>
    </xf>
    <xf numFmtId="175" fontId="13" fillId="0" borderId="63" xfId="0" applyNumberFormat="1" applyFont="1" applyFill="1" applyBorder="1" applyAlignment="1">
      <alignment horizontal="right" vertical="center"/>
    </xf>
    <xf numFmtId="43" fontId="12" fillId="0" borderId="14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5" fillId="0" borderId="0" xfId="47" applyAlignment="1" applyProtection="1">
      <alignment/>
      <protection/>
    </xf>
    <xf numFmtId="175" fontId="0" fillId="0" borderId="0" xfId="0" applyNumberFormat="1" applyFill="1" applyAlignment="1">
      <alignment/>
    </xf>
    <xf numFmtId="0" fontId="21" fillId="0" borderId="2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3" fillId="0" borderId="23" xfId="0" applyFont="1" applyFill="1" applyBorder="1" applyAlignment="1">
      <alignment horizontal="center"/>
    </xf>
    <xf numFmtId="4" fontId="23" fillId="0" borderId="41" xfId="0" applyNumberFormat="1" applyFont="1" applyFill="1" applyBorder="1" applyAlignment="1">
      <alignment horizontal="right"/>
    </xf>
    <xf numFmtId="4" fontId="23" fillId="0" borderId="64" xfId="0" applyNumberFormat="1" applyFont="1" applyFill="1" applyBorder="1" applyAlignment="1">
      <alignment horizontal="right"/>
    </xf>
    <xf numFmtId="43" fontId="23" fillId="0" borderId="48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4" fontId="21" fillId="0" borderId="0" xfId="0" applyNumberFormat="1" applyFont="1" applyBorder="1" applyAlignment="1">
      <alignment horizontal="right" vertical="center"/>
    </xf>
    <xf numFmtId="175" fontId="21" fillId="0" borderId="0" xfId="0" applyNumberFormat="1" applyFont="1" applyBorder="1" applyAlignment="1">
      <alignment horizontal="right" vertical="center"/>
    </xf>
    <xf numFmtId="43" fontId="27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/>
    </xf>
    <xf numFmtId="175" fontId="13" fillId="0" borderId="49" xfId="0" applyNumberFormat="1" applyFont="1" applyFill="1" applyBorder="1" applyAlignment="1">
      <alignment horizontal="right" vertical="center"/>
    </xf>
    <xf numFmtId="175" fontId="13" fillId="0" borderId="24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horizontal="right"/>
    </xf>
    <xf numFmtId="175" fontId="16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 horizontal="left" indent="1"/>
    </xf>
    <xf numFmtId="0" fontId="16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0" xfId="0" applyFont="1" applyBorder="1" applyAlignment="1">
      <alignment vertical="center"/>
    </xf>
    <xf numFmtId="0" fontId="21" fillId="0" borderId="49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0" fillId="0" borderId="65" xfId="0" applyBorder="1" applyAlignment="1">
      <alignment/>
    </xf>
    <xf numFmtId="0" fontId="8" fillId="0" borderId="20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0" fillId="0" borderId="63" xfId="0" applyBorder="1" applyAlignment="1">
      <alignment/>
    </xf>
    <xf numFmtId="0" fontId="21" fillId="0" borderId="66" xfId="0" applyFont="1" applyBorder="1" applyAlignment="1">
      <alignment vertical="center"/>
    </xf>
    <xf numFmtId="0" fontId="21" fillId="0" borderId="67" xfId="0" applyFont="1" applyBorder="1" applyAlignment="1">
      <alignment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0" fillId="0" borderId="65" xfId="0" applyFont="1" applyBorder="1" applyAlignment="1">
      <alignment/>
    </xf>
    <xf numFmtId="0" fontId="13" fillId="0" borderId="49" xfId="0" applyFont="1" applyBorder="1" applyAlignment="1">
      <alignment horizontal="center" vertical="center"/>
    </xf>
    <xf numFmtId="0" fontId="0" fillId="0" borderId="63" xfId="0" applyFont="1" applyBorder="1" applyAlignment="1">
      <alignment/>
    </xf>
    <xf numFmtId="0" fontId="13" fillId="0" borderId="20" xfId="0" applyFont="1" applyBorder="1" applyAlignment="1">
      <alignment vertical="center"/>
    </xf>
    <xf numFmtId="0" fontId="13" fillId="0" borderId="49" xfId="0" applyFont="1" applyBorder="1" applyAlignment="1">
      <alignment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9"/>
  <sheetViews>
    <sheetView tabSelected="1" zoomScale="85" zoomScaleNormal="85" zoomScaleSheetLayoutView="40" zoomScalePageLayoutView="70" workbookViewId="0" topLeftCell="A67">
      <selection activeCell="J78" sqref="J78"/>
    </sheetView>
  </sheetViews>
  <sheetFormatPr defaultColWidth="11.421875" defaultRowHeight="12.75"/>
  <cols>
    <col min="1" max="1" width="18.00390625" style="0" customWidth="1"/>
    <col min="2" max="2" width="80.00390625" style="0" customWidth="1"/>
    <col min="3" max="4" width="18.00390625" style="0" customWidth="1"/>
    <col min="5" max="5" width="16.140625" style="0" hidden="1" customWidth="1"/>
    <col min="6" max="9" width="18.00390625" style="0" customWidth="1"/>
    <col min="10" max="10" width="16.421875" style="0" customWidth="1"/>
    <col min="11" max="11" width="19.421875" style="0" hidden="1" customWidth="1"/>
    <col min="12" max="12" width="18.00390625" style="0" customWidth="1"/>
    <col min="13" max="13" width="18.00390625" style="0" hidden="1" customWidth="1"/>
    <col min="14" max="14" width="12.57421875" style="0" hidden="1" customWidth="1"/>
    <col min="15" max="15" width="14.00390625" style="0" hidden="1" customWidth="1"/>
    <col min="16" max="16" width="47.8515625" style="0" hidden="1" customWidth="1"/>
    <col min="17" max="17" width="18.00390625" style="0" customWidth="1"/>
    <col min="18" max="18" width="12.140625" style="0" customWidth="1"/>
    <col min="19" max="19" width="11.8515625" style="0" bestFit="1" customWidth="1"/>
    <col min="20" max="20" width="19.57421875" style="0" customWidth="1"/>
    <col min="21" max="21" width="14.421875" style="0" customWidth="1"/>
    <col min="22" max="24" width="11.57421875" style="0" bestFit="1" customWidth="1"/>
    <col min="26" max="28" width="11.57421875" style="0" bestFit="1" customWidth="1"/>
    <col min="31" max="31" width="11.57421875" style="0" bestFit="1" customWidth="1"/>
  </cols>
  <sheetData>
    <row r="1" spans="1:17" ht="18.75" customHeight="1">
      <c r="A1" s="269" t="s">
        <v>88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3"/>
      <c r="O1" s="38" t="s">
        <v>17</v>
      </c>
      <c r="P1" s="39">
        <v>41312</v>
      </c>
      <c r="Q1" s="249"/>
    </row>
    <row r="2" spans="1:17" ht="22.5" customHeight="1">
      <c r="A2" s="23"/>
      <c r="B2" s="23"/>
      <c r="C2" s="23"/>
      <c r="D2" s="23"/>
      <c r="E2" s="23"/>
      <c r="F2" s="40"/>
      <c r="G2" s="28"/>
      <c r="H2" s="28"/>
      <c r="I2" s="23"/>
      <c r="J2" s="261"/>
      <c r="K2" s="262"/>
      <c r="L2" s="25"/>
      <c r="M2" s="26">
        <v>432118.34</v>
      </c>
      <c r="N2" s="27"/>
      <c r="O2" s="262"/>
      <c r="P2" s="27"/>
      <c r="Q2" s="25"/>
    </row>
    <row r="3" spans="1:16" ht="15" customHeight="1">
      <c r="A3" s="270" t="s">
        <v>161</v>
      </c>
      <c r="B3" s="270"/>
      <c r="C3" s="8" t="s">
        <v>28</v>
      </c>
      <c r="D3" s="30"/>
      <c r="E3" s="30"/>
      <c r="F3" s="30"/>
      <c r="G3" s="30"/>
      <c r="H3" s="30"/>
      <c r="I3" s="30"/>
      <c r="J3" s="31"/>
      <c r="K3" s="42"/>
      <c r="L3" s="30"/>
      <c r="M3" s="30"/>
      <c r="N3" s="29"/>
      <c r="O3" s="29"/>
      <c r="P3" s="29"/>
    </row>
    <row r="4" spans="1:16" ht="13.5" customHeight="1" thickBot="1">
      <c r="A4" s="23"/>
      <c r="B4" s="23"/>
      <c r="C4" s="23"/>
      <c r="D4" s="43"/>
      <c r="E4" s="43"/>
      <c r="F4" s="43"/>
      <c r="G4" s="43"/>
      <c r="H4" s="43"/>
      <c r="I4" s="43"/>
      <c r="J4" s="33"/>
      <c r="K4" s="33"/>
      <c r="L4" s="33"/>
      <c r="M4" s="34"/>
      <c r="N4" s="23"/>
      <c r="O4" s="23"/>
      <c r="P4" s="23"/>
    </row>
    <row r="5" spans="1:17" ht="15.75">
      <c r="A5" s="44" t="s">
        <v>0</v>
      </c>
      <c r="B5" s="283" t="s">
        <v>2</v>
      </c>
      <c r="C5" s="44" t="s">
        <v>21</v>
      </c>
      <c r="D5" s="46" t="s">
        <v>19</v>
      </c>
      <c r="E5" s="46" t="s">
        <v>8</v>
      </c>
      <c r="F5" s="46" t="s">
        <v>20</v>
      </c>
      <c r="G5" s="46" t="s">
        <v>23</v>
      </c>
      <c r="H5" s="232" t="s">
        <v>158</v>
      </c>
      <c r="I5" s="47" t="s">
        <v>1</v>
      </c>
      <c r="J5" s="46" t="s">
        <v>19</v>
      </c>
      <c r="K5" s="45" t="s">
        <v>8</v>
      </c>
      <c r="L5" s="48" t="s">
        <v>23</v>
      </c>
      <c r="M5" s="285" t="s">
        <v>27</v>
      </c>
      <c r="N5" s="285"/>
      <c r="O5" s="285"/>
      <c r="P5" s="286"/>
      <c r="Q5" s="232" t="s">
        <v>162</v>
      </c>
    </row>
    <row r="6" spans="1:17" ht="16.5" thickBot="1">
      <c r="A6" s="49" t="s">
        <v>18</v>
      </c>
      <c r="B6" s="284"/>
      <c r="C6" s="49" t="s">
        <v>26</v>
      </c>
      <c r="D6" s="50" t="s">
        <v>11</v>
      </c>
      <c r="E6" s="50" t="s">
        <v>9</v>
      </c>
      <c r="F6" s="50" t="s">
        <v>22</v>
      </c>
      <c r="G6" s="50" t="s">
        <v>24</v>
      </c>
      <c r="H6" s="235" t="s">
        <v>156</v>
      </c>
      <c r="I6" s="51" t="s">
        <v>92</v>
      </c>
      <c r="J6" s="50" t="s">
        <v>11</v>
      </c>
      <c r="K6" s="52" t="s">
        <v>9</v>
      </c>
      <c r="L6" s="53" t="s">
        <v>25</v>
      </c>
      <c r="M6" s="287"/>
      <c r="N6" s="287"/>
      <c r="O6" s="287"/>
      <c r="P6" s="288"/>
      <c r="Q6" s="235" t="s">
        <v>156</v>
      </c>
    </row>
    <row r="7" spans="1:17" ht="9.75" customHeight="1">
      <c r="A7" s="54"/>
      <c r="B7" s="55"/>
      <c r="C7" s="56"/>
      <c r="D7" s="57"/>
      <c r="E7" s="56"/>
      <c r="F7" s="57"/>
      <c r="G7" s="57"/>
      <c r="H7" s="56"/>
      <c r="I7" s="58"/>
      <c r="J7" s="57"/>
      <c r="K7" s="56"/>
      <c r="L7" s="59"/>
      <c r="M7" s="60"/>
      <c r="N7" s="60"/>
      <c r="O7" s="60"/>
      <c r="P7" s="61"/>
      <c r="Q7" s="236"/>
    </row>
    <row r="8" spans="1:17" ht="20.25" customHeight="1">
      <c r="A8" s="96" t="s">
        <v>74</v>
      </c>
      <c r="B8" s="97" t="s">
        <v>76</v>
      </c>
      <c r="C8" s="116">
        <v>34730.3</v>
      </c>
      <c r="D8" s="117">
        <v>2385.95</v>
      </c>
      <c r="E8" s="116">
        <f>C8-D8</f>
        <v>32344.350000000002</v>
      </c>
      <c r="F8" s="99">
        <v>0</v>
      </c>
      <c r="G8" s="117">
        <v>32344.35</v>
      </c>
      <c r="H8" s="116">
        <v>32344.35</v>
      </c>
      <c r="I8" s="100">
        <v>0</v>
      </c>
      <c r="J8" s="99">
        <v>0</v>
      </c>
      <c r="K8" s="98">
        <v>0</v>
      </c>
      <c r="L8" s="101">
        <v>0</v>
      </c>
      <c r="M8" s="62" t="s">
        <v>138</v>
      </c>
      <c r="N8" s="63"/>
      <c r="O8" s="63"/>
      <c r="P8" s="64"/>
      <c r="Q8" s="240">
        <v>0</v>
      </c>
    </row>
    <row r="9" spans="1:17" ht="20.25" customHeight="1">
      <c r="A9" s="96" t="s">
        <v>75</v>
      </c>
      <c r="B9" s="97" t="s">
        <v>77</v>
      </c>
      <c r="C9" s="116">
        <v>1081.68</v>
      </c>
      <c r="D9" s="99">
        <v>0</v>
      </c>
      <c r="E9" s="116">
        <f>C9-D9</f>
        <v>1081.68</v>
      </c>
      <c r="F9" s="99">
        <v>0</v>
      </c>
      <c r="G9" s="117">
        <v>1081.68</v>
      </c>
      <c r="H9" s="116">
        <v>1081.68</v>
      </c>
      <c r="I9" s="100">
        <v>0</v>
      </c>
      <c r="J9" s="99">
        <v>0</v>
      </c>
      <c r="K9" s="98">
        <v>0</v>
      </c>
      <c r="L9" s="101">
        <v>0</v>
      </c>
      <c r="M9" s="65" t="s">
        <v>142</v>
      </c>
      <c r="N9" s="66"/>
      <c r="O9" s="66"/>
      <c r="P9" s="67"/>
      <c r="Q9" s="240">
        <v>0</v>
      </c>
    </row>
    <row r="10" spans="1:17" ht="20.25" customHeight="1">
      <c r="A10" s="96" t="s">
        <v>64</v>
      </c>
      <c r="B10" s="68" t="s">
        <v>65</v>
      </c>
      <c r="C10" s="116">
        <v>14685.01</v>
      </c>
      <c r="D10" s="117">
        <v>8785.22</v>
      </c>
      <c r="E10" s="116">
        <f>C10-D10</f>
        <v>5899.790000000001</v>
      </c>
      <c r="F10" s="99">
        <v>0</v>
      </c>
      <c r="G10" s="117">
        <f>E10-F10</f>
        <v>5899.790000000001</v>
      </c>
      <c r="H10" s="116">
        <v>5899.79</v>
      </c>
      <c r="I10" s="100">
        <v>0</v>
      </c>
      <c r="J10" s="99"/>
      <c r="K10" s="98">
        <f>I10-J10</f>
        <v>0</v>
      </c>
      <c r="L10" s="101">
        <f>SUM(K10)</f>
        <v>0</v>
      </c>
      <c r="M10" s="69" t="s">
        <v>93</v>
      </c>
      <c r="N10" s="69"/>
      <c r="O10" s="69"/>
      <c r="P10" s="70"/>
      <c r="Q10" s="240">
        <v>0</v>
      </c>
    </row>
    <row r="11" spans="1:25" ht="20.25" customHeight="1">
      <c r="A11" s="96" t="s">
        <v>59</v>
      </c>
      <c r="B11" s="71" t="s">
        <v>157</v>
      </c>
      <c r="C11" s="116">
        <v>3259.91</v>
      </c>
      <c r="D11" s="117">
        <v>3259.91</v>
      </c>
      <c r="E11" s="98">
        <f>C11-D11</f>
        <v>0</v>
      </c>
      <c r="F11" s="99">
        <v>0</v>
      </c>
      <c r="G11" s="99">
        <v>0</v>
      </c>
      <c r="H11" s="98">
        <v>0</v>
      </c>
      <c r="I11" s="118">
        <v>20000</v>
      </c>
      <c r="J11" s="117">
        <v>17872.75</v>
      </c>
      <c r="K11" s="116">
        <f>I11-J11</f>
        <v>2127.25</v>
      </c>
      <c r="L11" s="119">
        <f>K11</f>
        <v>2127.25</v>
      </c>
      <c r="M11" s="72" t="s">
        <v>139</v>
      </c>
      <c r="N11" s="72"/>
      <c r="O11" s="72"/>
      <c r="P11" s="73"/>
      <c r="Q11" s="237">
        <f>L11</f>
        <v>2127.25</v>
      </c>
      <c r="Y11" s="4"/>
    </row>
    <row r="12" spans="1:25" ht="20.25" customHeight="1">
      <c r="A12" s="96" t="s">
        <v>78</v>
      </c>
      <c r="B12" s="71" t="s">
        <v>73</v>
      </c>
      <c r="C12" s="98">
        <v>0</v>
      </c>
      <c r="D12" s="99">
        <v>0</v>
      </c>
      <c r="E12" s="98">
        <v>0</v>
      </c>
      <c r="F12" s="99">
        <v>0</v>
      </c>
      <c r="G12" s="99">
        <v>0</v>
      </c>
      <c r="H12" s="99">
        <v>0</v>
      </c>
      <c r="I12" s="118">
        <v>5000</v>
      </c>
      <c r="J12" s="117">
        <v>3460.52</v>
      </c>
      <c r="K12" s="116">
        <f>I12-J12</f>
        <v>1539.48</v>
      </c>
      <c r="L12" s="119">
        <f>K12</f>
        <v>1539.48</v>
      </c>
      <c r="M12" s="72" t="s">
        <v>99</v>
      </c>
      <c r="N12" s="72"/>
      <c r="O12" s="72"/>
      <c r="P12" s="73"/>
      <c r="Q12" s="237">
        <f>L12</f>
        <v>1539.48</v>
      </c>
      <c r="Y12" s="4"/>
    </row>
    <row r="13" spans="1:25" ht="20.25" customHeight="1">
      <c r="A13" s="96" t="s">
        <v>62</v>
      </c>
      <c r="B13" s="71" t="s">
        <v>63</v>
      </c>
      <c r="C13" s="116">
        <v>37827.18</v>
      </c>
      <c r="D13" s="99"/>
      <c r="E13" s="116">
        <f>C13-D13</f>
        <v>37827.18</v>
      </c>
      <c r="F13" s="99">
        <v>0</v>
      </c>
      <c r="G13" s="117">
        <f>E13-F13</f>
        <v>37827.18</v>
      </c>
      <c r="H13" s="117">
        <f>G13</f>
        <v>37827.18</v>
      </c>
      <c r="I13" s="100"/>
      <c r="J13" s="99">
        <v>0</v>
      </c>
      <c r="K13" s="98">
        <f>I13-J13</f>
        <v>0</v>
      </c>
      <c r="L13" s="101">
        <f>K13</f>
        <v>0</v>
      </c>
      <c r="M13" s="74" t="s">
        <v>94</v>
      </c>
      <c r="N13" s="72"/>
      <c r="O13" s="72"/>
      <c r="P13" s="73"/>
      <c r="Q13" s="237">
        <f>L13</f>
        <v>0</v>
      </c>
      <c r="R13" s="23"/>
      <c r="Y13" s="4"/>
    </row>
    <row r="14" spans="1:25" ht="20.25" customHeight="1">
      <c r="A14" s="96" t="s">
        <v>70</v>
      </c>
      <c r="B14" s="102" t="s">
        <v>71</v>
      </c>
      <c r="C14" s="120">
        <v>6000</v>
      </c>
      <c r="D14" s="104">
        <v>0</v>
      </c>
      <c r="E14" s="116">
        <f>C14-D14</f>
        <v>6000</v>
      </c>
      <c r="F14" s="99">
        <v>0</v>
      </c>
      <c r="G14" s="117">
        <f>E14</f>
        <v>6000</v>
      </c>
      <c r="H14" s="117">
        <f>G14</f>
        <v>6000</v>
      </c>
      <c r="I14" s="100">
        <v>0</v>
      </c>
      <c r="J14" s="99">
        <v>0</v>
      </c>
      <c r="K14" s="98"/>
      <c r="L14" s="101">
        <v>0</v>
      </c>
      <c r="M14" s="74" t="s">
        <v>100</v>
      </c>
      <c r="N14" s="72"/>
      <c r="O14" s="72"/>
      <c r="P14" s="73"/>
      <c r="Q14" s="237">
        <f>L14</f>
        <v>0</v>
      </c>
      <c r="Y14" s="4"/>
    </row>
    <row r="15" spans="1:25" ht="20.25" customHeight="1">
      <c r="A15" s="96" t="s">
        <v>56</v>
      </c>
      <c r="B15" s="71" t="s">
        <v>57</v>
      </c>
      <c r="C15" s="116">
        <v>1400</v>
      </c>
      <c r="D15" s="99">
        <v>0</v>
      </c>
      <c r="E15" s="116">
        <f aca="true" t="shared" si="0" ref="E15:E20">C15-D15</f>
        <v>1400</v>
      </c>
      <c r="F15" s="99">
        <v>0</v>
      </c>
      <c r="G15" s="117">
        <f>E15-F15</f>
        <v>1400</v>
      </c>
      <c r="H15" s="117">
        <f>G15</f>
        <v>1400</v>
      </c>
      <c r="I15" s="100"/>
      <c r="J15" s="99">
        <v>0</v>
      </c>
      <c r="K15" s="98">
        <f>I15-J15</f>
        <v>0</v>
      </c>
      <c r="L15" s="101">
        <f>K15</f>
        <v>0</v>
      </c>
      <c r="M15" s="74" t="s">
        <v>95</v>
      </c>
      <c r="N15" s="72"/>
      <c r="O15" s="72"/>
      <c r="P15" s="73"/>
      <c r="Q15" s="237">
        <f aca="true" t="shared" si="1" ref="Q15:Q40">L15</f>
        <v>0</v>
      </c>
      <c r="Y15" s="4"/>
    </row>
    <row r="16" spans="1:25" ht="20.25" customHeight="1">
      <c r="A16" s="96" t="s">
        <v>6</v>
      </c>
      <c r="B16" s="76" t="s">
        <v>39</v>
      </c>
      <c r="C16" s="122">
        <v>10217.42</v>
      </c>
      <c r="D16" s="99">
        <v>0</v>
      </c>
      <c r="E16" s="116">
        <f t="shared" si="0"/>
        <v>10217.42</v>
      </c>
      <c r="F16" s="99">
        <v>0</v>
      </c>
      <c r="G16" s="117">
        <f>E16-F16</f>
        <v>10217.42</v>
      </c>
      <c r="H16" s="117">
        <f aca="true" t="shared" si="2" ref="H16:H33">G16</f>
        <v>10217.42</v>
      </c>
      <c r="I16" s="118">
        <v>10000</v>
      </c>
      <c r="J16" s="99">
        <v>0</v>
      </c>
      <c r="K16" s="116">
        <f>I16-J16</f>
        <v>10000</v>
      </c>
      <c r="L16" s="119">
        <f>K16</f>
        <v>10000</v>
      </c>
      <c r="M16" s="74" t="s">
        <v>96</v>
      </c>
      <c r="N16" s="77"/>
      <c r="O16" s="77"/>
      <c r="P16" s="78"/>
      <c r="Q16" s="237">
        <f t="shared" si="1"/>
        <v>10000</v>
      </c>
      <c r="Y16" s="4"/>
    </row>
    <row r="17" spans="1:25" ht="20.25" customHeight="1">
      <c r="A17" s="96" t="s">
        <v>3</v>
      </c>
      <c r="B17" s="76" t="s">
        <v>40</v>
      </c>
      <c r="C17" s="116">
        <v>8154.74</v>
      </c>
      <c r="D17" s="99">
        <v>0</v>
      </c>
      <c r="E17" s="116">
        <f t="shared" si="0"/>
        <v>8154.74</v>
      </c>
      <c r="F17" s="99">
        <v>0</v>
      </c>
      <c r="G17" s="117">
        <f>E17-F17</f>
        <v>8154.74</v>
      </c>
      <c r="H17" s="117">
        <f t="shared" si="2"/>
        <v>8154.74</v>
      </c>
      <c r="I17" s="100">
        <v>0</v>
      </c>
      <c r="J17" s="99">
        <v>0</v>
      </c>
      <c r="K17" s="98">
        <v>0</v>
      </c>
      <c r="L17" s="101">
        <v>0</v>
      </c>
      <c r="M17" s="74" t="s">
        <v>97</v>
      </c>
      <c r="N17" s="77"/>
      <c r="O17" s="77"/>
      <c r="P17" s="78"/>
      <c r="Q17" s="237">
        <f t="shared" si="1"/>
        <v>0</v>
      </c>
      <c r="Y17" s="4"/>
    </row>
    <row r="18" spans="1:27" ht="20.25" customHeight="1">
      <c r="A18" s="96" t="s">
        <v>41</v>
      </c>
      <c r="B18" s="76" t="s">
        <v>42</v>
      </c>
      <c r="C18" s="116">
        <v>12853.33</v>
      </c>
      <c r="D18" s="117">
        <v>2923.83</v>
      </c>
      <c r="E18" s="116">
        <f t="shared" si="0"/>
        <v>9929.5</v>
      </c>
      <c r="F18" s="99">
        <v>0</v>
      </c>
      <c r="G18" s="117">
        <f>E18-F18</f>
        <v>9929.5</v>
      </c>
      <c r="H18" s="117">
        <f>24929.5-15000</f>
        <v>9929.5</v>
      </c>
      <c r="I18" s="118">
        <v>15000</v>
      </c>
      <c r="J18" s="99">
        <v>0</v>
      </c>
      <c r="K18" s="120">
        <f>I18-J18</f>
        <v>15000</v>
      </c>
      <c r="L18" s="119">
        <f>SUM(K18)</f>
        <v>15000</v>
      </c>
      <c r="M18" s="74" t="s">
        <v>135</v>
      </c>
      <c r="N18" s="77"/>
      <c r="O18" s="77"/>
      <c r="P18" s="78"/>
      <c r="Q18" s="237">
        <v>15000</v>
      </c>
      <c r="R18" s="13"/>
      <c r="Y18" s="4"/>
      <c r="AA18" s="246"/>
    </row>
    <row r="19" spans="1:25" ht="20.25" customHeight="1">
      <c r="A19" s="96" t="s">
        <v>43</v>
      </c>
      <c r="B19" s="76" t="s">
        <v>44</v>
      </c>
      <c r="C19" s="116">
        <v>50000</v>
      </c>
      <c r="D19" s="99">
        <v>0</v>
      </c>
      <c r="E19" s="116">
        <f t="shared" si="0"/>
        <v>50000</v>
      </c>
      <c r="F19" s="117">
        <v>35000</v>
      </c>
      <c r="G19" s="117">
        <v>15000</v>
      </c>
      <c r="H19" s="117">
        <f t="shared" si="2"/>
        <v>15000</v>
      </c>
      <c r="I19" s="118">
        <v>20000</v>
      </c>
      <c r="J19" s="99">
        <v>0</v>
      </c>
      <c r="K19" s="120">
        <f>I19-J19</f>
        <v>20000</v>
      </c>
      <c r="L19" s="119">
        <v>20000</v>
      </c>
      <c r="M19" s="74" t="s">
        <v>150</v>
      </c>
      <c r="N19" s="77"/>
      <c r="O19" s="77"/>
      <c r="P19" s="78"/>
      <c r="Q19" s="237">
        <v>20000</v>
      </c>
      <c r="Y19" s="4"/>
    </row>
    <row r="20" spans="1:25" ht="20.25" customHeight="1">
      <c r="A20" s="105" t="s">
        <v>66</v>
      </c>
      <c r="B20" s="76" t="s">
        <v>67</v>
      </c>
      <c r="C20" s="120">
        <v>55000</v>
      </c>
      <c r="D20" s="104">
        <v>0</v>
      </c>
      <c r="E20" s="120">
        <f t="shared" si="0"/>
        <v>55000</v>
      </c>
      <c r="F20" s="104">
        <v>0</v>
      </c>
      <c r="G20" s="121">
        <f>E20-F20</f>
        <v>55000</v>
      </c>
      <c r="H20" s="117">
        <f t="shared" si="2"/>
        <v>55000</v>
      </c>
      <c r="I20" s="106">
        <v>0</v>
      </c>
      <c r="J20" s="104">
        <v>0</v>
      </c>
      <c r="K20" s="103">
        <f>I20-J20</f>
        <v>0</v>
      </c>
      <c r="L20" s="107">
        <v>0</v>
      </c>
      <c r="M20" s="77" t="s">
        <v>101</v>
      </c>
      <c r="N20" s="77"/>
      <c r="O20" s="77"/>
      <c r="P20" s="78"/>
      <c r="Q20" s="237">
        <f t="shared" si="1"/>
        <v>0</v>
      </c>
      <c r="Y20" s="4"/>
    </row>
    <row r="21" spans="1:25" ht="20.25" customHeight="1">
      <c r="A21" s="105" t="s">
        <v>87</v>
      </c>
      <c r="B21" s="82" t="s">
        <v>140</v>
      </c>
      <c r="C21" s="120">
        <v>75000</v>
      </c>
      <c r="D21" s="121">
        <v>75000</v>
      </c>
      <c r="E21" s="103">
        <f>C21-D21</f>
        <v>0</v>
      </c>
      <c r="F21" s="104">
        <v>0</v>
      </c>
      <c r="G21" s="104">
        <f>E21-F21</f>
        <v>0</v>
      </c>
      <c r="H21" s="117">
        <f t="shared" si="2"/>
        <v>0</v>
      </c>
      <c r="I21" s="123">
        <v>106500</v>
      </c>
      <c r="J21" s="121">
        <v>71449</v>
      </c>
      <c r="K21" s="120">
        <f aca="true" t="shared" si="3" ref="K21:K29">I21-J21</f>
        <v>35051</v>
      </c>
      <c r="L21" s="119">
        <v>35000</v>
      </c>
      <c r="M21" s="79" t="s">
        <v>141</v>
      </c>
      <c r="N21" s="80"/>
      <c r="O21" s="80"/>
      <c r="P21" s="81"/>
      <c r="Q21" s="237">
        <f t="shared" si="1"/>
        <v>35000</v>
      </c>
      <c r="W21" s="23"/>
      <c r="Y21" s="4"/>
    </row>
    <row r="22" spans="1:25" ht="20.25" customHeight="1">
      <c r="A22" s="105" t="s">
        <v>102</v>
      </c>
      <c r="B22" s="82" t="s">
        <v>103</v>
      </c>
      <c r="C22" s="103">
        <v>0</v>
      </c>
      <c r="D22" s="104">
        <v>0</v>
      </c>
      <c r="E22" s="103">
        <v>0</v>
      </c>
      <c r="F22" s="104">
        <v>0</v>
      </c>
      <c r="G22" s="104">
        <v>0</v>
      </c>
      <c r="H22" s="117">
        <f t="shared" si="2"/>
        <v>0</v>
      </c>
      <c r="I22" s="123">
        <v>3000</v>
      </c>
      <c r="J22" s="104">
        <v>0</v>
      </c>
      <c r="K22" s="120">
        <f>I22-J22</f>
        <v>3000</v>
      </c>
      <c r="L22" s="119">
        <f>K22</f>
        <v>3000</v>
      </c>
      <c r="M22" s="77" t="s">
        <v>104</v>
      </c>
      <c r="N22" s="77"/>
      <c r="O22" s="77"/>
      <c r="P22" s="78"/>
      <c r="Q22" s="237">
        <f t="shared" si="1"/>
        <v>3000</v>
      </c>
      <c r="Y22" s="4"/>
    </row>
    <row r="23" spans="1:25" ht="20.25" customHeight="1">
      <c r="A23" s="105" t="s">
        <v>15</v>
      </c>
      <c r="B23" s="82" t="s">
        <v>153</v>
      </c>
      <c r="C23" s="120">
        <v>303003.32</v>
      </c>
      <c r="D23" s="104">
        <v>0</v>
      </c>
      <c r="E23" s="120">
        <f>C23-D23</f>
        <v>303003.32</v>
      </c>
      <c r="F23" s="104">
        <v>0</v>
      </c>
      <c r="G23" s="121">
        <f>E23-F23</f>
        <v>303003.32</v>
      </c>
      <c r="H23" s="117">
        <f t="shared" si="2"/>
        <v>303003.32</v>
      </c>
      <c r="I23" s="106">
        <v>0</v>
      </c>
      <c r="J23" s="104">
        <v>0</v>
      </c>
      <c r="K23" s="103">
        <f t="shared" si="3"/>
        <v>0</v>
      </c>
      <c r="L23" s="101">
        <f>SUM(K23)</f>
        <v>0</v>
      </c>
      <c r="M23" s="77" t="s">
        <v>130</v>
      </c>
      <c r="N23" s="77"/>
      <c r="O23" s="77"/>
      <c r="P23" s="78"/>
      <c r="Q23" s="237">
        <f t="shared" si="1"/>
        <v>0</v>
      </c>
      <c r="R23" s="15"/>
      <c r="U23" s="241"/>
      <c r="Y23" s="4"/>
    </row>
    <row r="24" spans="1:25" ht="20.25" customHeight="1">
      <c r="A24" s="105" t="s">
        <v>12</v>
      </c>
      <c r="B24" s="82" t="s">
        <v>37</v>
      </c>
      <c r="C24" s="120">
        <v>56199.09</v>
      </c>
      <c r="D24" s="104"/>
      <c r="E24" s="120">
        <f aca="true" t="shared" si="4" ref="E24:E40">C24-D24</f>
        <v>56199.09</v>
      </c>
      <c r="F24" s="121">
        <v>199.09</v>
      </c>
      <c r="G24" s="121">
        <f>E24-F24</f>
        <v>56000</v>
      </c>
      <c r="H24" s="117">
        <f t="shared" si="2"/>
        <v>56000</v>
      </c>
      <c r="I24" s="106">
        <v>0</v>
      </c>
      <c r="J24" s="104">
        <v>0</v>
      </c>
      <c r="K24" s="103">
        <f t="shared" si="3"/>
        <v>0</v>
      </c>
      <c r="L24" s="101">
        <f>SUM(K24)</f>
        <v>0</v>
      </c>
      <c r="M24" s="77" t="s">
        <v>119</v>
      </c>
      <c r="N24" s="77"/>
      <c r="O24" s="77"/>
      <c r="P24" s="78"/>
      <c r="Q24" s="237">
        <f t="shared" si="1"/>
        <v>0</v>
      </c>
      <c r="Y24" s="4"/>
    </row>
    <row r="25" spans="1:25" ht="20.25" customHeight="1">
      <c r="A25" s="105" t="s">
        <v>13</v>
      </c>
      <c r="B25" s="82" t="s">
        <v>151</v>
      </c>
      <c r="C25" s="120">
        <v>43206.31</v>
      </c>
      <c r="D25" s="104">
        <v>0</v>
      </c>
      <c r="E25" s="120">
        <f t="shared" si="4"/>
        <v>43206.31</v>
      </c>
      <c r="F25" s="121">
        <v>206.31</v>
      </c>
      <c r="G25" s="121">
        <f>E25-F25</f>
        <v>43000</v>
      </c>
      <c r="H25" s="117">
        <f t="shared" si="2"/>
        <v>43000</v>
      </c>
      <c r="I25" s="106">
        <v>0</v>
      </c>
      <c r="J25" s="104">
        <v>0</v>
      </c>
      <c r="K25" s="103">
        <f t="shared" si="3"/>
        <v>0</v>
      </c>
      <c r="L25" s="101">
        <f>SUM(K25)</f>
        <v>0</v>
      </c>
      <c r="M25" s="77" t="s">
        <v>120</v>
      </c>
      <c r="N25" s="77"/>
      <c r="O25" s="77"/>
      <c r="P25" s="78"/>
      <c r="Q25" s="237">
        <f t="shared" si="1"/>
        <v>0</v>
      </c>
      <c r="T25" s="23"/>
      <c r="V25" s="23"/>
      <c r="Y25" s="4"/>
    </row>
    <row r="26" spans="1:25" ht="20.25" customHeight="1">
      <c r="A26" s="105" t="s">
        <v>14</v>
      </c>
      <c r="B26" s="82" t="s">
        <v>36</v>
      </c>
      <c r="C26" s="120">
        <v>13102.75</v>
      </c>
      <c r="D26" s="104">
        <v>0</v>
      </c>
      <c r="E26" s="120">
        <f t="shared" si="4"/>
        <v>13102.75</v>
      </c>
      <c r="F26" s="104">
        <v>0</v>
      </c>
      <c r="G26" s="121">
        <f>E26-F26</f>
        <v>13102.75</v>
      </c>
      <c r="H26" s="117">
        <f t="shared" si="2"/>
        <v>13102.75</v>
      </c>
      <c r="I26" s="106">
        <v>0</v>
      </c>
      <c r="J26" s="104">
        <v>0</v>
      </c>
      <c r="K26" s="103">
        <f t="shared" si="3"/>
        <v>0</v>
      </c>
      <c r="L26" s="101">
        <f>SUM(K26)</f>
        <v>0</v>
      </c>
      <c r="M26" s="77" t="s">
        <v>129</v>
      </c>
      <c r="N26" s="77"/>
      <c r="O26" s="77"/>
      <c r="P26" s="78"/>
      <c r="Q26" s="237">
        <f t="shared" si="1"/>
        <v>0</v>
      </c>
      <c r="T26" s="242"/>
      <c r="V26" s="23"/>
      <c r="Y26" s="4"/>
    </row>
    <row r="27" spans="1:25" ht="20.25" customHeight="1">
      <c r="A27" s="105" t="s">
        <v>32</v>
      </c>
      <c r="B27" s="82" t="s">
        <v>154</v>
      </c>
      <c r="C27" s="120">
        <v>10000</v>
      </c>
      <c r="D27" s="121">
        <v>4217.05</v>
      </c>
      <c r="E27" s="120">
        <f t="shared" si="4"/>
        <v>5782.95</v>
      </c>
      <c r="F27" s="104">
        <v>0</v>
      </c>
      <c r="G27" s="121">
        <f>E27-F27</f>
        <v>5782.95</v>
      </c>
      <c r="H27" s="117">
        <f t="shared" si="2"/>
        <v>5782.95</v>
      </c>
      <c r="I27" s="123">
        <v>27000</v>
      </c>
      <c r="J27" s="104">
        <v>0</v>
      </c>
      <c r="K27" s="120">
        <f t="shared" si="3"/>
        <v>27000</v>
      </c>
      <c r="L27" s="119">
        <f>K27</f>
        <v>27000</v>
      </c>
      <c r="M27" s="77" t="s">
        <v>121</v>
      </c>
      <c r="N27" s="77"/>
      <c r="O27" s="77"/>
      <c r="P27" s="78"/>
      <c r="Q27" s="237">
        <f t="shared" si="1"/>
        <v>27000</v>
      </c>
      <c r="R27" s="17"/>
      <c r="U27" s="23"/>
      <c r="V27" s="23"/>
      <c r="Y27" s="4"/>
    </row>
    <row r="28" spans="1:29" ht="20.25" customHeight="1">
      <c r="A28" s="105" t="s">
        <v>132</v>
      </c>
      <c r="B28" s="82" t="s">
        <v>133</v>
      </c>
      <c r="C28" s="103">
        <v>0</v>
      </c>
      <c r="D28" s="104">
        <v>0</v>
      </c>
      <c r="E28" s="103">
        <v>0</v>
      </c>
      <c r="F28" s="104">
        <v>0</v>
      </c>
      <c r="G28" s="104">
        <v>0</v>
      </c>
      <c r="H28" s="117">
        <f t="shared" si="2"/>
        <v>0</v>
      </c>
      <c r="I28" s="123">
        <v>75000</v>
      </c>
      <c r="J28" s="104">
        <v>0</v>
      </c>
      <c r="K28" s="120">
        <f t="shared" si="3"/>
        <v>75000</v>
      </c>
      <c r="L28" s="119">
        <f>K28</f>
        <v>75000</v>
      </c>
      <c r="M28" s="77" t="s">
        <v>134</v>
      </c>
      <c r="N28" s="77"/>
      <c r="O28" s="77"/>
      <c r="P28" s="78"/>
      <c r="Q28" s="237">
        <f t="shared" si="1"/>
        <v>75000</v>
      </c>
      <c r="R28" s="17"/>
      <c r="V28" s="23"/>
      <c r="Y28" s="4"/>
      <c r="AC28" s="18"/>
    </row>
    <row r="29" spans="1:25" ht="20.25" customHeight="1">
      <c r="A29" s="105" t="s">
        <v>30</v>
      </c>
      <c r="B29" s="82" t="s">
        <v>35</v>
      </c>
      <c r="C29" s="120">
        <v>3799013.52</v>
      </c>
      <c r="D29" s="121">
        <v>2743406.84</v>
      </c>
      <c r="E29" s="120">
        <f t="shared" si="4"/>
        <v>1055606.6800000002</v>
      </c>
      <c r="F29" s="104">
        <v>0</v>
      </c>
      <c r="G29" s="121">
        <f>E29-F29</f>
        <v>1055606.6800000002</v>
      </c>
      <c r="H29" s="117">
        <f t="shared" si="2"/>
        <v>1055606.6800000002</v>
      </c>
      <c r="I29" s="123">
        <f>2810000+131700</f>
        <v>2941700</v>
      </c>
      <c r="J29" s="104">
        <v>0</v>
      </c>
      <c r="K29" s="120">
        <f t="shared" si="3"/>
        <v>2941700</v>
      </c>
      <c r="L29" s="119">
        <f>SUM(K29)</f>
        <v>2941700</v>
      </c>
      <c r="M29" s="77" t="s">
        <v>117</v>
      </c>
      <c r="N29" s="77"/>
      <c r="O29" s="77"/>
      <c r="P29" s="78"/>
      <c r="Q29" s="237">
        <f t="shared" si="1"/>
        <v>2941700</v>
      </c>
      <c r="R29" s="17"/>
      <c r="V29" s="23"/>
      <c r="Y29" s="4"/>
    </row>
    <row r="30" spans="1:25" ht="20.25" customHeight="1">
      <c r="A30" s="105" t="s">
        <v>98</v>
      </c>
      <c r="B30" s="82" t="s">
        <v>79</v>
      </c>
      <c r="C30" s="120">
        <v>3775.26</v>
      </c>
      <c r="D30" s="104">
        <v>0</v>
      </c>
      <c r="E30" s="120">
        <f t="shared" si="4"/>
        <v>3775.26</v>
      </c>
      <c r="F30" s="104">
        <v>0</v>
      </c>
      <c r="G30" s="121">
        <f>E30-F30</f>
        <v>3775.26</v>
      </c>
      <c r="H30" s="117">
        <f t="shared" si="2"/>
        <v>3775.26</v>
      </c>
      <c r="I30" s="106">
        <v>0</v>
      </c>
      <c r="J30" s="104">
        <v>0</v>
      </c>
      <c r="K30" s="103">
        <v>0</v>
      </c>
      <c r="L30" s="101">
        <v>0</v>
      </c>
      <c r="M30" s="77" t="s">
        <v>117</v>
      </c>
      <c r="N30" s="77"/>
      <c r="O30" s="77"/>
      <c r="P30" s="78"/>
      <c r="Q30" s="237">
        <f t="shared" si="1"/>
        <v>0</v>
      </c>
      <c r="U30" s="23"/>
      <c r="V30" s="23"/>
      <c r="Y30" s="4"/>
    </row>
    <row r="31" spans="1:25" ht="20.25" customHeight="1">
      <c r="A31" s="105" t="s">
        <v>111</v>
      </c>
      <c r="B31" s="82" t="s">
        <v>112</v>
      </c>
      <c r="C31" s="103">
        <v>0</v>
      </c>
      <c r="D31" s="104">
        <v>0</v>
      </c>
      <c r="E31" s="103">
        <v>0</v>
      </c>
      <c r="F31" s="104">
        <v>0</v>
      </c>
      <c r="G31" s="104">
        <v>0</v>
      </c>
      <c r="H31" s="117">
        <f t="shared" si="2"/>
        <v>0</v>
      </c>
      <c r="I31" s="123">
        <v>127000</v>
      </c>
      <c r="J31" s="121">
        <v>2700</v>
      </c>
      <c r="K31" s="120">
        <f>I31-J31</f>
        <v>124300</v>
      </c>
      <c r="L31" s="119">
        <f>K31</f>
        <v>124300</v>
      </c>
      <c r="M31" s="77" t="s">
        <v>113</v>
      </c>
      <c r="N31" s="77"/>
      <c r="O31" s="77"/>
      <c r="P31" s="78"/>
      <c r="Q31" s="237">
        <f t="shared" si="1"/>
        <v>124300</v>
      </c>
      <c r="U31" s="23"/>
      <c r="Y31" s="4"/>
    </row>
    <row r="32" spans="1:17" ht="20.25" customHeight="1">
      <c r="A32" s="105" t="s">
        <v>80</v>
      </c>
      <c r="B32" s="82" t="s">
        <v>81</v>
      </c>
      <c r="C32" s="120">
        <v>21803.5</v>
      </c>
      <c r="D32" s="104">
        <v>0</v>
      </c>
      <c r="E32" s="120">
        <f t="shared" si="4"/>
        <v>21803.5</v>
      </c>
      <c r="F32" s="104"/>
      <c r="G32" s="121">
        <v>21803.5</v>
      </c>
      <c r="H32" s="117">
        <f t="shared" si="2"/>
        <v>21803.5</v>
      </c>
      <c r="I32" s="106">
        <v>0</v>
      </c>
      <c r="J32" s="104">
        <v>0</v>
      </c>
      <c r="K32" s="103">
        <v>0</v>
      </c>
      <c r="L32" s="101">
        <v>0</v>
      </c>
      <c r="M32" s="77" t="s">
        <v>107</v>
      </c>
      <c r="N32" s="77"/>
      <c r="O32" s="77"/>
      <c r="P32" s="78"/>
      <c r="Q32" s="237">
        <f t="shared" si="1"/>
        <v>0</v>
      </c>
    </row>
    <row r="33" spans="1:17" ht="20.25" customHeight="1">
      <c r="A33" s="105" t="s">
        <v>33</v>
      </c>
      <c r="B33" s="82" t="s">
        <v>34</v>
      </c>
      <c r="C33" s="120">
        <v>18383.98</v>
      </c>
      <c r="D33" s="121">
        <v>9693.19</v>
      </c>
      <c r="E33" s="120">
        <f>C33-D33</f>
        <v>8690.789999999999</v>
      </c>
      <c r="F33" s="104">
        <v>0</v>
      </c>
      <c r="G33" s="121">
        <f>E33-F33</f>
        <v>8690.789999999999</v>
      </c>
      <c r="H33" s="117">
        <f t="shared" si="2"/>
        <v>8690.789999999999</v>
      </c>
      <c r="I33" s="123">
        <v>20000</v>
      </c>
      <c r="J33" s="104">
        <v>0</v>
      </c>
      <c r="K33" s="120">
        <f aca="true" t="shared" si="5" ref="K33:K40">I33-J33</f>
        <v>20000</v>
      </c>
      <c r="L33" s="119">
        <f>SUM(K33)</f>
        <v>20000</v>
      </c>
      <c r="M33" s="77" t="s">
        <v>122</v>
      </c>
      <c r="N33" s="77"/>
      <c r="O33" s="77"/>
      <c r="P33" s="78"/>
      <c r="Q33" s="237">
        <f>L33</f>
        <v>20000</v>
      </c>
    </row>
    <row r="34" spans="1:18" ht="20.25" customHeight="1">
      <c r="A34" s="105" t="s">
        <v>82</v>
      </c>
      <c r="B34" s="82" t="s">
        <v>83</v>
      </c>
      <c r="C34" s="120">
        <v>20452.94</v>
      </c>
      <c r="D34" s="121">
        <v>20452.94</v>
      </c>
      <c r="E34" s="103">
        <f>C34-D34</f>
        <v>0</v>
      </c>
      <c r="F34" s="104">
        <v>0</v>
      </c>
      <c r="G34" s="104">
        <f>E34-F34</f>
        <v>0</v>
      </c>
      <c r="H34" s="104">
        <f>F34-G34</f>
        <v>0</v>
      </c>
      <c r="I34" s="123">
        <v>200000</v>
      </c>
      <c r="J34" s="121">
        <v>1237.85</v>
      </c>
      <c r="K34" s="120">
        <f t="shared" si="5"/>
        <v>198762.15</v>
      </c>
      <c r="L34" s="119">
        <f>K34</f>
        <v>198762.15</v>
      </c>
      <c r="M34" s="77" t="s">
        <v>137</v>
      </c>
      <c r="N34" s="77"/>
      <c r="O34" s="77"/>
      <c r="P34" s="78"/>
      <c r="Q34" s="237">
        <f t="shared" si="1"/>
        <v>198762.15</v>
      </c>
      <c r="R34" s="247"/>
    </row>
    <row r="35" spans="1:21" ht="20.25" customHeight="1">
      <c r="A35" s="105" t="s">
        <v>123</v>
      </c>
      <c r="B35" s="82" t="s">
        <v>124</v>
      </c>
      <c r="C35" s="103">
        <v>0</v>
      </c>
      <c r="D35" s="104">
        <v>0</v>
      </c>
      <c r="E35" s="103">
        <v>0</v>
      </c>
      <c r="F35" s="104">
        <v>0</v>
      </c>
      <c r="G35" s="104">
        <v>0</v>
      </c>
      <c r="H35" s="104">
        <v>0</v>
      </c>
      <c r="I35" s="123">
        <v>50000</v>
      </c>
      <c r="J35" s="104">
        <v>0</v>
      </c>
      <c r="K35" s="120">
        <f t="shared" si="5"/>
        <v>50000</v>
      </c>
      <c r="L35" s="119">
        <f>K35</f>
        <v>50000</v>
      </c>
      <c r="M35" s="77" t="s">
        <v>125</v>
      </c>
      <c r="N35" s="77"/>
      <c r="O35" s="77"/>
      <c r="P35" s="78"/>
      <c r="Q35" s="237">
        <f t="shared" si="1"/>
        <v>50000</v>
      </c>
      <c r="U35" s="23"/>
    </row>
    <row r="36" spans="1:21" ht="20.25" customHeight="1">
      <c r="A36" s="105" t="s">
        <v>114</v>
      </c>
      <c r="B36" s="82" t="s">
        <v>115</v>
      </c>
      <c r="C36" s="103">
        <v>0</v>
      </c>
      <c r="D36" s="104">
        <v>0</v>
      </c>
      <c r="E36" s="103">
        <v>0</v>
      </c>
      <c r="F36" s="104">
        <v>0</v>
      </c>
      <c r="G36" s="104">
        <v>0</v>
      </c>
      <c r="H36" s="104">
        <v>0</v>
      </c>
      <c r="I36" s="123">
        <v>20000</v>
      </c>
      <c r="J36" s="104">
        <v>0</v>
      </c>
      <c r="K36" s="120">
        <f t="shared" si="5"/>
        <v>20000</v>
      </c>
      <c r="L36" s="119">
        <f>K36</f>
        <v>20000</v>
      </c>
      <c r="M36" s="77" t="s">
        <v>116</v>
      </c>
      <c r="N36" s="77"/>
      <c r="O36" s="77"/>
      <c r="P36" s="78"/>
      <c r="Q36" s="237">
        <f t="shared" si="1"/>
        <v>20000</v>
      </c>
      <c r="U36" s="23"/>
    </row>
    <row r="37" spans="1:23" ht="20.25" customHeight="1">
      <c r="A37" s="105" t="s">
        <v>108</v>
      </c>
      <c r="B37" s="82" t="s">
        <v>109</v>
      </c>
      <c r="C37" s="103">
        <v>0</v>
      </c>
      <c r="D37" s="104">
        <v>0</v>
      </c>
      <c r="E37" s="103">
        <v>0</v>
      </c>
      <c r="F37" s="104">
        <v>0</v>
      </c>
      <c r="G37" s="104">
        <v>0</v>
      </c>
      <c r="H37" s="104">
        <v>0</v>
      </c>
      <c r="I37" s="123">
        <v>7800</v>
      </c>
      <c r="J37" s="104">
        <v>0</v>
      </c>
      <c r="K37" s="120">
        <f t="shared" si="5"/>
        <v>7800</v>
      </c>
      <c r="L37" s="119">
        <f>K37</f>
        <v>7800</v>
      </c>
      <c r="M37" s="77" t="s">
        <v>110</v>
      </c>
      <c r="N37" s="77"/>
      <c r="O37" s="77"/>
      <c r="P37" s="78"/>
      <c r="Q37" s="237">
        <f t="shared" si="1"/>
        <v>7800</v>
      </c>
      <c r="R37" s="24"/>
      <c r="S37" s="22"/>
      <c r="U37" s="23"/>
      <c r="W37" s="243"/>
    </row>
    <row r="38" spans="1:25" ht="20.25" customHeight="1">
      <c r="A38" s="105" t="s">
        <v>105</v>
      </c>
      <c r="B38" s="82" t="s">
        <v>106</v>
      </c>
      <c r="C38" s="103">
        <v>0</v>
      </c>
      <c r="D38" s="104">
        <v>0</v>
      </c>
      <c r="E38" s="103">
        <v>0</v>
      </c>
      <c r="F38" s="104">
        <v>0</v>
      </c>
      <c r="G38" s="104">
        <v>0</v>
      </c>
      <c r="H38" s="104">
        <v>0</v>
      </c>
      <c r="I38" s="123">
        <v>15000</v>
      </c>
      <c r="J38" s="104">
        <v>0</v>
      </c>
      <c r="K38" s="120">
        <f t="shared" si="5"/>
        <v>15000</v>
      </c>
      <c r="L38" s="119">
        <f>K38</f>
        <v>15000</v>
      </c>
      <c r="M38" s="77" t="s">
        <v>116</v>
      </c>
      <c r="N38" s="77"/>
      <c r="O38" s="77"/>
      <c r="P38" s="78"/>
      <c r="Q38" s="237">
        <f t="shared" si="1"/>
        <v>15000</v>
      </c>
      <c r="R38" s="19"/>
      <c r="S38" s="19"/>
      <c r="Y38" s="4"/>
    </row>
    <row r="39" spans="1:31" ht="20.25" customHeight="1">
      <c r="A39" s="105" t="s">
        <v>60</v>
      </c>
      <c r="B39" s="75" t="s">
        <v>61</v>
      </c>
      <c r="C39" s="120">
        <v>9000</v>
      </c>
      <c r="D39" s="121">
        <v>7348.25</v>
      </c>
      <c r="E39" s="120">
        <f t="shared" si="4"/>
        <v>1651.75</v>
      </c>
      <c r="F39" s="104">
        <v>0</v>
      </c>
      <c r="G39" s="121">
        <f>E39-F39</f>
        <v>1651.75</v>
      </c>
      <c r="H39" s="117">
        <f>G39</f>
        <v>1651.75</v>
      </c>
      <c r="I39" s="106">
        <v>0</v>
      </c>
      <c r="J39" s="104">
        <v>0</v>
      </c>
      <c r="K39" s="103">
        <f t="shared" si="5"/>
        <v>0</v>
      </c>
      <c r="L39" s="101">
        <f>SUM(K39)</f>
        <v>0</v>
      </c>
      <c r="M39" s="77" t="s">
        <v>127</v>
      </c>
      <c r="N39" s="77"/>
      <c r="O39" s="77"/>
      <c r="P39" s="78"/>
      <c r="Q39" s="237">
        <f t="shared" si="1"/>
        <v>0</v>
      </c>
      <c r="U39" s="19"/>
      <c r="V39" s="19"/>
      <c r="W39" s="23"/>
      <c r="X39" s="19"/>
      <c r="Y39" s="19"/>
      <c r="Z39" s="19"/>
      <c r="AA39" s="19"/>
      <c r="AB39" s="19"/>
      <c r="AC39" s="19"/>
      <c r="AD39" s="19"/>
      <c r="AE39" s="19"/>
    </row>
    <row r="40" spans="1:31" ht="20.25" customHeight="1">
      <c r="A40" s="105" t="s">
        <v>7</v>
      </c>
      <c r="B40" s="75" t="s">
        <v>38</v>
      </c>
      <c r="C40" s="120">
        <v>76084.42</v>
      </c>
      <c r="D40" s="121">
        <v>74298.84</v>
      </c>
      <c r="E40" s="120">
        <f t="shared" si="4"/>
        <v>1785.5800000000017</v>
      </c>
      <c r="F40" s="104">
        <v>1785.58</v>
      </c>
      <c r="G40" s="121">
        <f>E40-F40</f>
        <v>1.8189894035458565E-12</v>
      </c>
      <c r="H40" s="120">
        <v>0</v>
      </c>
      <c r="I40" s="123">
        <v>2500</v>
      </c>
      <c r="J40" s="104">
        <v>0</v>
      </c>
      <c r="K40" s="120">
        <f t="shared" si="5"/>
        <v>2500</v>
      </c>
      <c r="L40" s="119">
        <f>SUM(K40)</f>
        <v>2500</v>
      </c>
      <c r="M40" s="77" t="s">
        <v>126</v>
      </c>
      <c r="N40" s="77"/>
      <c r="O40" s="77"/>
      <c r="P40" s="78"/>
      <c r="Q40" s="237">
        <f t="shared" si="1"/>
        <v>2500</v>
      </c>
      <c r="U40" s="19"/>
      <c r="V40" s="19"/>
      <c r="X40" s="19"/>
      <c r="Y40" s="19"/>
      <c r="Z40" s="19"/>
      <c r="AA40" s="19"/>
      <c r="AB40" s="19"/>
      <c r="AC40" s="19"/>
      <c r="AD40" s="19"/>
      <c r="AE40" s="19"/>
    </row>
    <row r="41" spans="1:23" ht="9.75" customHeight="1" thickBot="1">
      <c r="A41" s="83"/>
      <c r="B41" s="108"/>
      <c r="C41" s="109"/>
      <c r="D41" s="110"/>
      <c r="E41" s="111"/>
      <c r="F41" s="112"/>
      <c r="G41" s="112"/>
      <c r="H41" s="111"/>
      <c r="I41" s="113"/>
      <c r="J41" s="110"/>
      <c r="K41" s="114"/>
      <c r="L41" s="115"/>
      <c r="M41" s="77"/>
      <c r="N41" s="77"/>
      <c r="O41" s="77"/>
      <c r="P41" s="78"/>
      <c r="Q41" s="238"/>
      <c r="W41" s="23"/>
    </row>
    <row r="42" spans="1:17" ht="21" customHeight="1" thickBot="1" thickTop="1">
      <c r="A42" s="289"/>
      <c r="B42" s="290"/>
      <c r="C42" s="84">
        <f aca="true" t="shared" si="6" ref="C42:L42">SUM(C7:C41)</f>
        <v>4684234.660000001</v>
      </c>
      <c r="D42" s="85">
        <f t="shared" si="6"/>
        <v>2951772.0199999996</v>
      </c>
      <c r="E42" s="86">
        <f t="shared" si="6"/>
        <v>1732462.6400000001</v>
      </c>
      <c r="F42" s="86">
        <f t="shared" si="6"/>
        <v>37190.979999999996</v>
      </c>
      <c r="G42" s="86">
        <f t="shared" si="6"/>
        <v>1695271.6600000001</v>
      </c>
      <c r="H42" s="263">
        <f>SUM(H8:H40)</f>
        <v>1695271.6600000001</v>
      </c>
      <c r="I42" s="84">
        <f t="shared" si="6"/>
        <v>3665500</v>
      </c>
      <c r="J42" s="85">
        <f t="shared" si="6"/>
        <v>96720.12000000001</v>
      </c>
      <c r="K42" s="85">
        <f t="shared" si="6"/>
        <v>3568779.88</v>
      </c>
      <c r="L42" s="264">
        <f t="shared" si="6"/>
        <v>3568728.88</v>
      </c>
      <c r="M42" s="22"/>
      <c r="N42" s="22"/>
      <c r="O42" s="22"/>
      <c r="P42" s="22"/>
      <c r="Q42" s="239">
        <f>SUM(Q8:Q41)</f>
        <v>3568728.88</v>
      </c>
    </row>
    <row r="43" spans="1:23" ht="6.75" customHeight="1">
      <c r="A43" s="88"/>
      <c r="B43" s="88"/>
      <c r="C43" s="89"/>
      <c r="D43" s="89"/>
      <c r="E43" s="90"/>
      <c r="F43" s="90"/>
      <c r="G43" s="90"/>
      <c r="H43" s="89"/>
      <c r="I43" s="89"/>
      <c r="J43" s="89"/>
      <c r="K43" s="89"/>
      <c r="L43" s="89"/>
      <c r="M43" s="22"/>
      <c r="N43" s="22"/>
      <c r="O43" s="22"/>
      <c r="P43" s="22"/>
      <c r="Q43" s="19"/>
      <c r="W43" s="23"/>
    </row>
    <row r="44" spans="1:22" ht="16.5" customHeight="1">
      <c r="A44" s="88"/>
      <c r="B44" s="88"/>
      <c r="C44" s="89"/>
      <c r="D44" s="89"/>
      <c r="E44" s="90"/>
      <c r="F44" s="90"/>
      <c r="G44" s="130"/>
      <c r="H44" s="130"/>
      <c r="I44" s="130"/>
      <c r="J44" s="265"/>
      <c r="K44" s="89"/>
      <c r="L44" s="89"/>
      <c r="M44" s="22"/>
      <c r="N44" s="22"/>
      <c r="O44" s="22"/>
      <c r="P44" s="22"/>
      <c r="Q44" s="19"/>
      <c r="S44" s="90"/>
      <c r="U44" s="91"/>
      <c r="V44" s="37"/>
    </row>
    <row r="45" spans="1:23" ht="16.5" customHeight="1">
      <c r="A45" s="88"/>
      <c r="B45" s="88"/>
      <c r="C45" s="89"/>
      <c r="D45" s="89"/>
      <c r="E45" s="92" t="s">
        <v>144</v>
      </c>
      <c r="F45" s="125"/>
      <c r="G45" s="125"/>
      <c r="H45" s="266"/>
      <c r="I45" s="126"/>
      <c r="J45" s="126"/>
      <c r="K45" s="267"/>
      <c r="L45" s="267"/>
      <c r="M45" s="22"/>
      <c r="N45" s="22"/>
      <c r="O45" s="22"/>
      <c r="P45" s="22"/>
      <c r="Q45" s="19"/>
      <c r="S45" s="90"/>
      <c r="U45" s="36"/>
      <c r="V45" s="37"/>
      <c r="W45" s="23"/>
    </row>
    <row r="46" spans="1:22" ht="16.5" customHeight="1">
      <c r="A46" s="88"/>
      <c r="B46" s="88"/>
      <c r="C46" s="89"/>
      <c r="D46" s="89"/>
      <c r="E46" s="92" t="s">
        <v>145</v>
      </c>
      <c r="F46" s="124"/>
      <c r="G46" s="124"/>
      <c r="H46" s="268"/>
      <c r="I46" s="126"/>
      <c r="J46" s="126"/>
      <c r="K46" s="267"/>
      <c r="L46" s="267"/>
      <c r="M46" s="22"/>
      <c r="N46" s="22"/>
      <c r="O46" s="22"/>
      <c r="P46" s="22"/>
      <c r="Q46" s="19"/>
      <c r="S46" s="90"/>
      <c r="U46" s="93"/>
      <c r="V46" s="37"/>
    </row>
    <row r="47" spans="1:23" ht="27" customHeight="1">
      <c r="A47" s="88"/>
      <c r="B47" s="88"/>
      <c r="C47" s="89"/>
      <c r="D47" s="89"/>
      <c r="E47" s="90"/>
      <c r="F47" s="90"/>
      <c r="G47" s="127"/>
      <c r="H47" s="127"/>
      <c r="I47" s="127"/>
      <c r="J47" s="128"/>
      <c r="K47" s="129"/>
      <c r="L47" s="129"/>
      <c r="M47" s="87">
        <f>J47-I47</f>
        <v>0</v>
      </c>
      <c r="N47" s="23"/>
      <c r="O47" s="23"/>
      <c r="P47" s="23"/>
      <c r="S47" s="90"/>
      <c r="U47" s="94"/>
      <c r="V47" s="95"/>
      <c r="W47" s="23"/>
    </row>
    <row r="48" spans="1:23" ht="77.25" customHeight="1">
      <c r="A48" s="88"/>
      <c r="B48" s="88"/>
      <c r="C48" s="89"/>
      <c r="D48" s="89"/>
      <c r="E48" s="90"/>
      <c r="F48" s="90"/>
      <c r="G48" s="127"/>
      <c r="H48" s="127"/>
      <c r="I48" s="127"/>
      <c r="J48" s="128"/>
      <c r="K48" s="129"/>
      <c r="L48" s="129"/>
      <c r="M48" s="87"/>
      <c r="N48" s="23"/>
      <c r="O48" s="23"/>
      <c r="P48" s="23"/>
      <c r="S48" s="90"/>
      <c r="U48" s="94"/>
      <c r="V48" s="95"/>
      <c r="W48" s="23"/>
    </row>
    <row r="49" spans="1:23" ht="47.25" customHeight="1">
      <c r="A49" s="23"/>
      <c r="B49" s="23"/>
      <c r="C49" s="23"/>
      <c r="D49" s="23"/>
      <c r="E49" s="23"/>
      <c r="F49" s="40"/>
      <c r="G49" s="28"/>
      <c r="H49" s="28"/>
      <c r="I49" s="23"/>
      <c r="J49" s="23"/>
      <c r="K49" s="40"/>
      <c r="L49" s="41"/>
      <c r="M49" s="41">
        <v>432118.34</v>
      </c>
      <c r="W49" s="243"/>
    </row>
    <row r="50" spans="1:16" ht="15" customHeight="1">
      <c r="A50" s="270" t="s">
        <v>160</v>
      </c>
      <c r="B50" s="270"/>
      <c r="C50" s="8" t="s">
        <v>29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6"/>
      <c r="O50" s="6"/>
      <c r="P50" s="6"/>
    </row>
    <row r="51" spans="4:23" ht="12.75" customHeight="1" thickBot="1">
      <c r="D51" s="2"/>
      <c r="E51" s="2"/>
      <c r="F51" s="2"/>
      <c r="G51" s="2"/>
      <c r="H51" s="2"/>
      <c r="I51" s="2"/>
      <c r="J51" s="3"/>
      <c r="K51" s="3"/>
      <c r="L51" s="3"/>
      <c r="M51" s="1"/>
      <c r="W51" s="23"/>
    </row>
    <row r="52" spans="1:16" ht="17.25" customHeight="1">
      <c r="A52" s="174" t="s">
        <v>0</v>
      </c>
      <c r="B52" s="271" t="s">
        <v>2</v>
      </c>
      <c r="C52" s="175" t="s">
        <v>21</v>
      </c>
      <c r="D52" s="176" t="s">
        <v>19</v>
      </c>
      <c r="E52" s="176" t="s">
        <v>8</v>
      </c>
      <c r="F52" s="176" t="s">
        <v>20</v>
      </c>
      <c r="G52" s="177" t="s">
        <v>23</v>
      </c>
      <c r="H52" s="233"/>
      <c r="I52" s="178" t="s">
        <v>1</v>
      </c>
      <c r="J52" s="176" t="s">
        <v>19</v>
      </c>
      <c r="K52" s="179" t="s">
        <v>8</v>
      </c>
      <c r="L52" s="180" t="s">
        <v>23</v>
      </c>
      <c r="M52" s="275" t="s">
        <v>27</v>
      </c>
      <c r="N52" s="276"/>
      <c r="O52" s="276"/>
      <c r="P52" s="277"/>
    </row>
    <row r="53" spans="1:23" ht="17.25" customHeight="1" thickBot="1">
      <c r="A53" s="181" t="s">
        <v>18</v>
      </c>
      <c r="B53" s="272"/>
      <c r="C53" s="182" t="s">
        <v>26</v>
      </c>
      <c r="D53" s="183" t="s">
        <v>11</v>
      </c>
      <c r="E53" s="183" t="s">
        <v>9</v>
      </c>
      <c r="F53" s="183" t="s">
        <v>22</v>
      </c>
      <c r="G53" s="184" t="s">
        <v>24</v>
      </c>
      <c r="H53" s="234"/>
      <c r="I53" s="185" t="s">
        <v>31</v>
      </c>
      <c r="J53" s="183" t="s">
        <v>11</v>
      </c>
      <c r="K53" s="186" t="s">
        <v>9</v>
      </c>
      <c r="L53" s="187" t="s">
        <v>25</v>
      </c>
      <c r="M53" s="278"/>
      <c r="N53" s="279"/>
      <c r="O53" s="279"/>
      <c r="P53" s="280"/>
      <c r="W53" s="23"/>
    </row>
    <row r="54" spans="1:23" ht="9.75" customHeight="1">
      <c r="A54" s="188"/>
      <c r="B54" s="189"/>
      <c r="C54" s="190"/>
      <c r="D54" s="191"/>
      <c r="E54" s="192"/>
      <c r="F54" s="191"/>
      <c r="G54" s="193"/>
      <c r="H54" s="192"/>
      <c r="I54" s="194"/>
      <c r="J54" s="191"/>
      <c r="K54" s="195"/>
      <c r="L54" s="196"/>
      <c r="M54" s="131"/>
      <c r="N54" s="132"/>
      <c r="O54" s="132"/>
      <c r="P54" s="133"/>
      <c r="W54" s="244"/>
    </row>
    <row r="55" spans="1:23" ht="24.75" customHeight="1">
      <c r="A55" s="197" t="s">
        <v>84</v>
      </c>
      <c r="B55" s="198" t="s">
        <v>85</v>
      </c>
      <c r="C55" s="156">
        <v>25000</v>
      </c>
      <c r="D55" s="199">
        <v>0</v>
      </c>
      <c r="E55" s="200">
        <f aca="true" t="shared" si="7" ref="E55:E64">C55-D55</f>
        <v>25000</v>
      </c>
      <c r="F55" s="148">
        <f>E55</f>
        <v>25000</v>
      </c>
      <c r="G55" s="201">
        <f aca="true" t="shared" si="8" ref="G55:G64">E55-F55</f>
        <v>0</v>
      </c>
      <c r="H55" s="200"/>
      <c r="I55" s="147">
        <v>10000</v>
      </c>
      <c r="J55" s="153">
        <v>0</v>
      </c>
      <c r="K55" s="200">
        <f>I55-J55</f>
        <v>10000</v>
      </c>
      <c r="L55" s="202">
        <v>0</v>
      </c>
      <c r="M55" s="21" t="s">
        <v>149</v>
      </c>
      <c r="N55" s="16"/>
      <c r="O55" s="16"/>
      <c r="P55" s="20"/>
      <c r="W55" s="245"/>
    </row>
    <row r="56" spans="1:16" ht="24.75" customHeight="1">
      <c r="A56" s="203" t="s">
        <v>86</v>
      </c>
      <c r="B56" s="204" t="s">
        <v>68</v>
      </c>
      <c r="C56" s="156">
        <v>50000</v>
      </c>
      <c r="D56" s="199">
        <v>0</v>
      </c>
      <c r="E56" s="205">
        <f t="shared" si="7"/>
        <v>50000</v>
      </c>
      <c r="F56" s="199">
        <v>0</v>
      </c>
      <c r="G56" s="206">
        <f t="shared" si="8"/>
        <v>50000</v>
      </c>
      <c r="H56" s="156"/>
      <c r="I56" s="207">
        <v>0</v>
      </c>
      <c r="J56" s="199">
        <v>0</v>
      </c>
      <c r="K56" s="205">
        <f>I56-J56</f>
        <v>0</v>
      </c>
      <c r="L56" s="202"/>
      <c r="M56" s="21" t="s">
        <v>101</v>
      </c>
      <c r="N56" s="16"/>
      <c r="O56" s="16"/>
      <c r="P56" s="20"/>
    </row>
    <row r="57" spans="1:23" ht="36.75" customHeight="1">
      <c r="A57" s="203" t="s">
        <v>16</v>
      </c>
      <c r="B57" s="208" t="s">
        <v>49</v>
      </c>
      <c r="C57" s="156">
        <v>133600</v>
      </c>
      <c r="D57" s="199">
        <v>0</v>
      </c>
      <c r="E57" s="205">
        <f t="shared" si="7"/>
        <v>133600</v>
      </c>
      <c r="F57" s="199">
        <v>0</v>
      </c>
      <c r="G57" s="206">
        <f t="shared" si="8"/>
        <v>133600</v>
      </c>
      <c r="H57" s="156"/>
      <c r="I57" s="207">
        <v>0</v>
      </c>
      <c r="J57" s="199">
        <v>0</v>
      </c>
      <c r="K57" s="205">
        <f aca="true" t="shared" si="9" ref="K57:K62">I57-J57</f>
        <v>0</v>
      </c>
      <c r="L57" s="202">
        <f>SUM(K57)</f>
        <v>0</v>
      </c>
      <c r="M57" s="21" t="s">
        <v>131</v>
      </c>
      <c r="N57" s="16"/>
      <c r="O57" s="16"/>
      <c r="P57" s="20"/>
      <c r="W57" s="23"/>
    </row>
    <row r="58" spans="1:16" ht="24.75" customHeight="1">
      <c r="A58" s="203" t="s">
        <v>72</v>
      </c>
      <c r="B58" s="208" t="s">
        <v>58</v>
      </c>
      <c r="C58" s="156">
        <v>27600</v>
      </c>
      <c r="D58" s="199">
        <v>0</v>
      </c>
      <c r="E58" s="205">
        <f t="shared" si="7"/>
        <v>27600</v>
      </c>
      <c r="F58" s="199">
        <v>0</v>
      </c>
      <c r="G58" s="206">
        <f t="shared" si="8"/>
        <v>27600</v>
      </c>
      <c r="H58" s="156"/>
      <c r="I58" s="207">
        <v>0</v>
      </c>
      <c r="J58" s="199">
        <v>0</v>
      </c>
      <c r="K58" s="205">
        <f t="shared" si="9"/>
        <v>0</v>
      </c>
      <c r="L58" s="202">
        <v>0</v>
      </c>
      <c r="M58" s="21" t="s">
        <v>128</v>
      </c>
      <c r="N58" s="16"/>
      <c r="O58" s="16"/>
      <c r="P58" s="20"/>
    </row>
    <row r="59" spans="1:16" ht="24.75" customHeight="1">
      <c r="A59" s="203" t="s">
        <v>50</v>
      </c>
      <c r="B59" s="208" t="s">
        <v>51</v>
      </c>
      <c r="C59" s="156">
        <v>103000</v>
      </c>
      <c r="D59" s="155">
        <v>103000</v>
      </c>
      <c r="E59" s="205">
        <f t="shared" si="7"/>
        <v>0</v>
      </c>
      <c r="F59" s="199">
        <v>0</v>
      </c>
      <c r="G59" s="209">
        <f t="shared" si="8"/>
        <v>0</v>
      </c>
      <c r="H59" s="205"/>
      <c r="I59" s="154">
        <v>1046300</v>
      </c>
      <c r="J59" s="155">
        <v>428000</v>
      </c>
      <c r="K59" s="205">
        <f t="shared" si="9"/>
        <v>618300</v>
      </c>
      <c r="L59" s="150">
        <f>K59</f>
        <v>618300</v>
      </c>
      <c r="M59" s="21" t="s">
        <v>118</v>
      </c>
      <c r="N59" s="16"/>
      <c r="O59" s="16"/>
      <c r="P59" s="20"/>
    </row>
    <row r="60" spans="1:16" ht="24.75" customHeight="1">
      <c r="A60" s="203" t="s">
        <v>52</v>
      </c>
      <c r="B60" s="208" t="s">
        <v>54</v>
      </c>
      <c r="C60" s="156">
        <v>320000</v>
      </c>
      <c r="D60" s="155">
        <v>320000</v>
      </c>
      <c r="E60" s="205">
        <f t="shared" si="7"/>
        <v>0</v>
      </c>
      <c r="F60" s="199">
        <v>0</v>
      </c>
      <c r="G60" s="209">
        <f t="shared" si="8"/>
        <v>0</v>
      </c>
      <c r="H60" s="205"/>
      <c r="I60" s="154">
        <f>1168100-26000</f>
        <v>1142100</v>
      </c>
      <c r="J60" s="155">
        <v>80000</v>
      </c>
      <c r="K60" s="205">
        <f t="shared" si="9"/>
        <v>1062100</v>
      </c>
      <c r="L60" s="150">
        <f>K60</f>
        <v>1062100</v>
      </c>
      <c r="M60" s="21" t="s">
        <v>118</v>
      </c>
      <c r="N60" s="16"/>
      <c r="O60" s="16"/>
      <c r="P60" s="20"/>
    </row>
    <row r="61" spans="1:16" ht="24.75" customHeight="1">
      <c r="A61" s="203" t="s">
        <v>53</v>
      </c>
      <c r="B61" s="208" t="s">
        <v>55</v>
      </c>
      <c r="C61" s="156">
        <v>850000</v>
      </c>
      <c r="D61" s="155">
        <v>800000</v>
      </c>
      <c r="E61" s="205">
        <f t="shared" si="7"/>
        <v>50000</v>
      </c>
      <c r="F61" s="199">
        <v>0</v>
      </c>
      <c r="G61" s="206">
        <f t="shared" si="8"/>
        <v>50000</v>
      </c>
      <c r="H61" s="156"/>
      <c r="I61" s="154">
        <v>570600</v>
      </c>
      <c r="J61" s="199">
        <v>0</v>
      </c>
      <c r="K61" s="205">
        <f t="shared" si="9"/>
        <v>570600</v>
      </c>
      <c r="L61" s="150">
        <f>K61</f>
        <v>570600</v>
      </c>
      <c r="M61" s="21" t="s">
        <v>118</v>
      </c>
      <c r="N61" s="16"/>
      <c r="O61" s="16"/>
      <c r="P61" s="20"/>
    </row>
    <row r="62" spans="1:16" ht="24.75" customHeight="1">
      <c r="A62" s="203" t="s">
        <v>45</v>
      </c>
      <c r="B62" s="210" t="s">
        <v>46</v>
      </c>
      <c r="C62" s="156">
        <v>37300</v>
      </c>
      <c r="D62" s="155">
        <v>32745.11</v>
      </c>
      <c r="E62" s="205">
        <f t="shared" si="7"/>
        <v>4554.889999999999</v>
      </c>
      <c r="F62" s="155">
        <v>4554.89</v>
      </c>
      <c r="G62" s="209">
        <f t="shared" si="8"/>
        <v>0</v>
      </c>
      <c r="H62" s="205"/>
      <c r="I62" s="207"/>
      <c r="J62" s="199">
        <v>0</v>
      </c>
      <c r="K62" s="205">
        <f t="shared" si="9"/>
        <v>0</v>
      </c>
      <c r="L62" s="202"/>
      <c r="M62" s="21" t="s">
        <v>89</v>
      </c>
      <c r="N62" s="16"/>
      <c r="O62" s="16"/>
      <c r="P62" s="20"/>
    </row>
    <row r="63" spans="1:16" ht="24.75" customHeight="1">
      <c r="A63" s="203" t="s">
        <v>146</v>
      </c>
      <c r="B63" s="210" t="s">
        <v>147</v>
      </c>
      <c r="C63" s="205">
        <v>0</v>
      </c>
      <c r="D63" s="199">
        <v>0</v>
      </c>
      <c r="E63" s="205">
        <f t="shared" si="7"/>
        <v>0</v>
      </c>
      <c r="F63" s="199">
        <v>0</v>
      </c>
      <c r="G63" s="209">
        <f t="shared" si="8"/>
        <v>0</v>
      </c>
      <c r="H63" s="205"/>
      <c r="I63" s="154">
        <v>431300</v>
      </c>
      <c r="J63" s="155">
        <v>68480.93</v>
      </c>
      <c r="K63" s="205">
        <f>I63-J63</f>
        <v>362819.07</v>
      </c>
      <c r="L63" s="150">
        <f>K63</f>
        <v>362819.07</v>
      </c>
      <c r="M63" s="21" t="s">
        <v>148</v>
      </c>
      <c r="N63" s="16"/>
      <c r="O63" s="16"/>
      <c r="P63" s="20"/>
    </row>
    <row r="64" spans="1:16" ht="24.75" customHeight="1">
      <c r="A64" s="203" t="s">
        <v>47</v>
      </c>
      <c r="B64" s="210" t="s">
        <v>48</v>
      </c>
      <c r="C64" s="211">
        <v>2097609.61</v>
      </c>
      <c r="D64" s="212">
        <v>1800000</v>
      </c>
      <c r="E64" s="205">
        <f t="shared" si="7"/>
        <v>297609.60999999987</v>
      </c>
      <c r="F64" s="199">
        <v>0</v>
      </c>
      <c r="G64" s="206">
        <f t="shared" si="8"/>
        <v>297609.60999999987</v>
      </c>
      <c r="H64" s="156"/>
      <c r="I64" s="154">
        <f>388000-58600</f>
        <v>329400</v>
      </c>
      <c r="J64" s="199">
        <v>0</v>
      </c>
      <c r="K64" s="199">
        <v>0</v>
      </c>
      <c r="L64" s="199">
        <v>307378.48</v>
      </c>
      <c r="M64" s="21" t="s">
        <v>136</v>
      </c>
      <c r="N64" s="16"/>
      <c r="O64" s="16"/>
      <c r="P64" s="20"/>
    </row>
    <row r="65" spans="1:16" ht="9.75" customHeight="1" thickBot="1">
      <c r="A65" s="213"/>
      <c r="B65" s="214"/>
      <c r="C65" s="215"/>
      <c r="D65" s="216"/>
      <c r="E65" s="217"/>
      <c r="F65" s="218"/>
      <c r="G65" s="219"/>
      <c r="H65" s="217"/>
      <c r="I65" s="220"/>
      <c r="J65" s="216"/>
      <c r="K65" s="168"/>
      <c r="L65" s="221"/>
      <c r="M65" s="11"/>
      <c r="N65" s="10"/>
      <c r="O65" s="9"/>
      <c r="P65" s="12"/>
    </row>
    <row r="66" spans="1:15" ht="26.25" customHeight="1" thickBot="1" thickTop="1">
      <c r="A66" s="281"/>
      <c r="B66" s="282"/>
      <c r="C66" s="222">
        <f aca="true" t="shared" si="10" ref="C66:L66">SUM(C55:C65)</f>
        <v>3644109.61</v>
      </c>
      <c r="D66" s="171">
        <f t="shared" si="10"/>
        <v>3055745.1100000003</v>
      </c>
      <c r="E66" s="223">
        <f t="shared" si="10"/>
        <v>588364.4999999999</v>
      </c>
      <c r="F66" s="171">
        <f t="shared" si="10"/>
        <v>29554.89</v>
      </c>
      <c r="G66" s="172">
        <f t="shared" si="10"/>
        <v>558809.6099999999</v>
      </c>
      <c r="H66" s="172"/>
      <c r="I66" s="222">
        <f t="shared" si="10"/>
        <v>3529700</v>
      </c>
      <c r="J66" s="171">
        <f t="shared" si="10"/>
        <v>576480.9299999999</v>
      </c>
      <c r="K66" s="223">
        <f t="shared" si="10"/>
        <v>2623819.07</v>
      </c>
      <c r="L66" s="224">
        <f t="shared" si="10"/>
        <v>2921197.55</v>
      </c>
      <c r="M66" s="5"/>
      <c r="N66" s="5"/>
      <c r="O66" s="5"/>
    </row>
    <row r="67" spans="1:15" ht="26.25" customHeight="1">
      <c r="A67" s="258"/>
      <c r="B67" s="258"/>
      <c r="C67" s="259"/>
      <c r="D67" s="259"/>
      <c r="E67" s="260"/>
      <c r="F67" s="259"/>
      <c r="G67" s="259"/>
      <c r="H67" s="259"/>
      <c r="I67" s="259"/>
      <c r="J67" s="259"/>
      <c r="K67" s="260"/>
      <c r="L67" s="259"/>
      <c r="M67" s="5"/>
      <c r="N67" s="5"/>
      <c r="O67" s="5"/>
    </row>
    <row r="68" spans="1:15" ht="15.75" customHeight="1">
      <c r="A68" s="270" t="s">
        <v>159</v>
      </c>
      <c r="B68" s="270"/>
      <c r="C68" s="8" t="s">
        <v>28</v>
      </c>
      <c r="D68" s="259"/>
      <c r="E68" s="260"/>
      <c r="F68" s="259"/>
      <c r="G68" s="259"/>
      <c r="H68" s="259"/>
      <c r="I68" s="259"/>
      <c r="J68" s="259"/>
      <c r="K68" s="260"/>
      <c r="L68" s="259"/>
      <c r="M68" s="5"/>
      <c r="N68" s="5"/>
      <c r="O68" s="5"/>
    </row>
    <row r="69" spans="4:15" ht="26.25" customHeight="1" thickBot="1">
      <c r="D69" s="30"/>
      <c r="E69" s="31"/>
      <c r="F69" s="32"/>
      <c r="G69" s="30"/>
      <c r="H69" s="29"/>
      <c r="I69" s="29"/>
      <c r="J69" s="259"/>
      <c r="K69" s="260"/>
      <c r="L69" s="259"/>
      <c r="M69" s="5"/>
      <c r="N69" s="5"/>
      <c r="O69" s="5"/>
    </row>
    <row r="70" spans="1:15" ht="26.25" customHeight="1">
      <c r="A70" s="134" t="s">
        <v>0</v>
      </c>
      <c r="B70" s="135" t="s">
        <v>2</v>
      </c>
      <c r="C70" s="136" t="s">
        <v>5</v>
      </c>
      <c r="D70" s="137" t="s">
        <v>1</v>
      </c>
      <c r="F70" s="138" t="s">
        <v>19</v>
      </c>
      <c r="G70" s="135" t="s">
        <v>8</v>
      </c>
      <c r="H70" s="250" t="s">
        <v>23</v>
      </c>
      <c r="I70" s="225" t="s">
        <v>155</v>
      </c>
      <c r="J70" s="259"/>
      <c r="K70" s="260"/>
      <c r="L70" s="259"/>
      <c r="M70" s="5"/>
      <c r="N70" s="5"/>
      <c r="O70" s="5"/>
    </row>
    <row r="71" spans="1:15" ht="26.25" customHeight="1" thickBot="1">
      <c r="A71" s="139" t="s">
        <v>18</v>
      </c>
      <c r="B71" s="248"/>
      <c r="C71" s="140" t="s">
        <v>10</v>
      </c>
      <c r="D71" s="141">
        <v>2012</v>
      </c>
      <c r="F71" s="142" t="s">
        <v>11</v>
      </c>
      <c r="G71" s="143" t="s">
        <v>9</v>
      </c>
      <c r="H71" s="251" t="s">
        <v>25</v>
      </c>
      <c r="I71" s="231" t="s">
        <v>156</v>
      </c>
      <c r="J71" s="259"/>
      <c r="K71" s="260"/>
      <c r="L71" s="259"/>
      <c r="M71" s="5"/>
      <c r="N71" s="5"/>
      <c r="O71" s="5"/>
    </row>
    <row r="72" spans="1:15" ht="26.25" customHeight="1">
      <c r="A72" s="144"/>
      <c r="B72" s="145"/>
      <c r="C72" s="146"/>
      <c r="D72" s="147"/>
      <c r="F72" s="148"/>
      <c r="G72" s="149"/>
      <c r="H72" s="252"/>
      <c r="I72" s="230">
        <v>0</v>
      </c>
      <c r="J72" s="259"/>
      <c r="K72" s="260"/>
      <c r="L72" s="259"/>
      <c r="M72" s="5"/>
      <c r="N72" s="5"/>
      <c r="O72" s="5"/>
    </row>
    <row r="73" spans="1:15" ht="24.75" customHeight="1">
      <c r="A73" s="144" t="s">
        <v>90</v>
      </c>
      <c r="B73" s="151" t="s">
        <v>91</v>
      </c>
      <c r="C73" s="152" t="s">
        <v>69</v>
      </c>
      <c r="D73" s="147">
        <v>210200</v>
      </c>
      <c r="F73" s="148">
        <v>108390.62</v>
      </c>
      <c r="G73" s="149">
        <f>D73-F73</f>
        <v>101809.38</v>
      </c>
      <c r="H73" s="252">
        <f>G73</f>
        <v>101809.38</v>
      </c>
      <c r="I73" s="229">
        <v>101809.38</v>
      </c>
      <c r="J73" s="259"/>
      <c r="K73" s="260"/>
      <c r="L73" s="259"/>
      <c r="M73" s="5"/>
      <c r="N73" s="5"/>
      <c r="O73" s="5"/>
    </row>
    <row r="74" spans="1:15" ht="24.75" customHeight="1">
      <c r="A74" s="157" t="s">
        <v>143</v>
      </c>
      <c r="B74" s="158" t="s">
        <v>152</v>
      </c>
      <c r="C74" s="159" t="s">
        <v>4</v>
      </c>
      <c r="D74" s="160">
        <v>552000</v>
      </c>
      <c r="F74" s="161">
        <v>443314</v>
      </c>
      <c r="G74" s="162">
        <v>108686</v>
      </c>
      <c r="H74" s="253">
        <f>G74+69134.55</f>
        <v>177820.55</v>
      </c>
      <c r="I74" s="228">
        <v>177820.55</v>
      </c>
      <c r="J74" s="259"/>
      <c r="K74" s="260"/>
      <c r="L74" s="259"/>
      <c r="M74" s="5"/>
      <c r="N74" s="5"/>
      <c r="O74" s="5"/>
    </row>
    <row r="75" spans="1:15" ht="24.75" customHeight="1" thickBot="1">
      <c r="A75" s="163"/>
      <c r="B75" s="164"/>
      <c r="C75" s="165"/>
      <c r="D75" s="166"/>
      <c r="F75" s="167"/>
      <c r="G75" s="168"/>
      <c r="H75" s="254"/>
      <c r="I75" s="227"/>
      <c r="J75" s="259"/>
      <c r="K75" s="260"/>
      <c r="L75" s="259"/>
      <c r="M75" s="5"/>
      <c r="N75" s="5"/>
      <c r="O75" s="5"/>
    </row>
    <row r="76" spans="1:15" ht="15.75" customHeight="1" thickBot="1" thickTop="1">
      <c r="A76" s="273"/>
      <c r="B76" s="274"/>
      <c r="C76" s="169"/>
      <c r="D76" s="170">
        <f>SUM(D72:D75)</f>
        <v>762200</v>
      </c>
      <c r="F76" s="171">
        <f>SUM(F72:F75)</f>
        <v>551704.62</v>
      </c>
      <c r="G76" s="172">
        <f>SUM(G72:G75)</f>
        <v>210495.38</v>
      </c>
      <c r="H76" s="173">
        <f>SUM(H72:H75)</f>
        <v>279629.93</v>
      </c>
      <c r="I76" s="226">
        <f>SUM(I72:I75)</f>
        <v>279629.93</v>
      </c>
      <c r="J76" s="259"/>
      <c r="K76" s="260"/>
      <c r="L76" s="259"/>
      <c r="M76" s="5"/>
      <c r="N76" s="5"/>
      <c r="O76" s="5"/>
    </row>
    <row r="77" spans="10:15" ht="26.25" customHeight="1">
      <c r="J77" s="259"/>
      <c r="K77" s="260"/>
      <c r="L77" s="259"/>
      <c r="M77" s="5"/>
      <c r="N77" s="5"/>
      <c r="O77" s="5"/>
    </row>
    <row r="78" spans="10:15" ht="26.25" customHeight="1">
      <c r="J78" s="259"/>
      <c r="K78" s="260"/>
      <c r="L78" s="259"/>
      <c r="M78" s="5"/>
      <c r="N78" s="5"/>
      <c r="O78" s="5"/>
    </row>
    <row r="79" spans="10:15" ht="17.25" customHeight="1">
      <c r="J79" s="259"/>
      <c r="K79" s="260"/>
      <c r="L79" s="259"/>
      <c r="M79" s="5"/>
      <c r="N79" s="5"/>
      <c r="O79" s="5"/>
    </row>
    <row r="80" spans="10:11" ht="15">
      <c r="J80" s="29"/>
      <c r="K80" s="14"/>
    </row>
    <row r="81" ht="15">
      <c r="J81" s="29"/>
    </row>
    <row r="82" ht="12.75">
      <c r="J82" s="23"/>
    </row>
    <row r="83" spans="10:11" ht="15">
      <c r="J83" s="257"/>
      <c r="K83" s="13"/>
    </row>
    <row r="84" spans="10:11" ht="15">
      <c r="J84" s="257"/>
      <c r="K84" s="13"/>
    </row>
    <row r="85" spans="10:11" ht="14.25">
      <c r="J85" s="255"/>
      <c r="K85" s="13"/>
    </row>
    <row r="86" spans="10:11" ht="14.25">
      <c r="J86" s="255"/>
      <c r="K86" s="13"/>
    </row>
    <row r="87" spans="10:11" ht="14.25">
      <c r="J87" s="35"/>
      <c r="K87" s="13"/>
    </row>
    <row r="88" spans="10:11" ht="12.75">
      <c r="J88" s="256"/>
      <c r="K88" s="13"/>
    </row>
    <row r="89" spans="10:11" ht="12.75">
      <c r="J89" s="23"/>
      <c r="K89" s="13"/>
    </row>
  </sheetData>
  <sheetProtection/>
  <mergeCells count="11">
    <mergeCell ref="A68:B68"/>
    <mergeCell ref="A1:M1"/>
    <mergeCell ref="A3:B3"/>
    <mergeCell ref="B5:B6"/>
    <mergeCell ref="M5:P6"/>
    <mergeCell ref="A42:B42"/>
    <mergeCell ref="A76:B76"/>
    <mergeCell ref="A50:B50"/>
    <mergeCell ref="B52:B53"/>
    <mergeCell ref="M52:P53"/>
    <mergeCell ref="A66:B66"/>
  </mergeCells>
  <printOptions/>
  <pageMargins left="0.3937007874015748" right="0.3937007874015748" top="0.6299212598425197" bottom="0.3937007874015748" header="0.5118110236220472" footer="0.5118110236220472"/>
  <pageSetup horizontalDpi="600" verticalDpi="600" orientation="landscape" paperSize="8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Kämmerei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Weindock</dc:creator>
  <cp:keywords/>
  <dc:description/>
  <cp:lastModifiedBy>Werner</cp:lastModifiedBy>
  <cp:lastPrinted>2013-03-12T12:40:36Z</cp:lastPrinted>
  <dcterms:created xsi:type="dcterms:W3CDTF">1998-12-30T10:04:26Z</dcterms:created>
  <dcterms:modified xsi:type="dcterms:W3CDTF">2013-03-12T12:43:38Z</dcterms:modified>
  <cp:category/>
  <cp:version/>
  <cp:contentType/>
  <cp:contentStatus/>
</cp:coreProperties>
</file>