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2270" activeTab="0"/>
  </bookViews>
  <sheets>
    <sheet name="KostTräger" sheetId="1" r:id="rId1"/>
    <sheet name="BAB" sheetId="2" r:id="rId2"/>
    <sheet name="Zinsen" sheetId="3" r:id="rId3"/>
    <sheet name="Analyse" sheetId="4" r:id="rId4"/>
  </sheets>
  <externalReferences>
    <externalReference r:id="rId7"/>
    <externalReference r:id="rId8"/>
  </externalReferences>
  <definedNames>
    <definedName name="Berechnungsjahr">#REF!</definedName>
    <definedName name="Butzberg">'[2]Summe'!$BH$1</definedName>
    <definedName name="_xlnm.Print_Area" localSheetId="1">'BAB'!$B$3:$BH$59</definedName>
    <definedName name="_xlnm.Print_Area" localSheetId="0">'KostTräger'!$B$2:$AC$59</definedName>
    <definedName name="_xlnm.Print_Area" localSheetId="2">'Zinsen'!$G$5:$AW$39</definedName>
    <definedName name="_xlnm.Print_Titles" localSheetId="1">'BAB'!$B:$J</definedName>
    <definedName name="_xlnm.Print_Titles" localSheetId="2">'Zinsen'!$B:$G,'Zinsen'!$2:$4</definedName>
  </definedNames>
  <calcPr fullCalcOnLoad="1"/>
</workbook>
</file>

<file path=xl/comments2.xml><?xml version="1.0" encoding="utf-8"?>
<comments xmlns="http://schemas.openxmlformats.org/spreadsheetml/2006/main">
  <authors>
    <author>Hoeppner</author>
    <author>H?ppner</author>
  </authors>
  <commentList>
    <comment ref="AZ55" authorId="0">
      <text>
        <r>
          <rPr>
            <b/>
            <sz val="10"/>
            <rFont val="Tahoma"/>
            <family val="2"/>
          </rPr>
          <t>Hoeppner:</t>
        </r>
        <r>
          <rPr>
            <sz val="10"/>
            <rFont val="Tahoma"/>
            <family val="2"/>
          </rPr>
          <t xml:space="preserve">
Hier Rundung abgesetzt. Achtung Formel muss bei Mengen aus Hauskläranlagen wieder angepsst werden!!!</t>
        </r>
      </text>
    </comment>
    <comment ref="W55" authorId="0">
      <text>
        <r>
          <rPr>
            <b/>
            <sz val="10"/>
            <rFont val="Tahoma"/>
            <family val="2"/>
          </rPr>
          <t>Hoeppner:</t>
        </r>
        <r>
          <rPr>
            <sz val="10"/>
            <rFont val="Tahoma"/>
            <family val="2"/>
          </rPr>
          <t xml:space="preserve">
 Achtung Formel muss bei Mengen aus Hauskläranlagen wieder angepsst werden!!!</t>
        </r>
      </text>
    </comment>
    <comment ref="Y55" authorId="0">
      <text>
        <r>
          <rPr>
            <b/>
            <sz val="10"/>
            <rFont val="Tahoma"/>
            <family val="2"/>
          </rPr>
          <t>Hoeppner:</t>
        </r>
        <r>
          <rPr>
            <sz val="10"/>
            <rFont val="Tahoma"/>
            <family val="2"/>
          </rPr>
          <t xml:space="preserve">
Hier Rundung abgesetzt. Achtung Formel muss bei Mengen aus Hauskläranlagen wieder angepsst werden!!!</t>
        </r>
      </text>
    </comment>
    <comment ref="AZ26" authorId="1">
      <text>
        <r>
          <rPr>
            <b/>
            <sz val="9"/>
            <rFont val="Tahoma"/>
            <family val="2"/>
          </rPr>
          <t>Höppner:</t>
        </r>
        <r>
          <rPr>
            <sz val="9"/>
            <rFont val="Tahoma"/>
            <family val="2"/>
          </rPr>
          <t xml:space="preserve">
Keine Einrechnung der Abfuhrkosten in die Vorkalkulation!!!!!
Also Soll-Verlust, der nicht nachholbar ist.</t>
        </r>
      </text>
    </comment>
  </commentList>
</comments>
</file>

<file path=xl/sharedStrings.xml><?xml version="1.0" encoding="utf-8"?>
<sst xmlns="http://schemas.openxmlformats.org/spreadsheetml/2006/main" count="497" uniqueCount="212">
  <si>
    <t>Abweichungsanalyse zur Vorkalkulation 2011/Nachkalkulation 2010</t>
  </si>
  <si>
    <t>Kostenart</t>
  </si>
  <si>
    <t>v2012</t>
  </si>
  <si>
    <t>v2011</t>
  </si>
  <si>
    <t>Abweichung</t>
  </si>
  <si>
    <t>n2010</t>
  </si>
  <si>
    <t>1 - 9</t>
  </si>
  <si>
    <t>Betrieb</t>
  </si>
  <si>
    <t>10 - 11</t>
  </si>
  <si>
    <t>Personal</t>
  </si>
  <si>
    <t>12 - 17</t>
  </si>
  <si>
    <t>Verwaltung</t>
  </si>
  <si>
    <t>Zinsen</t>
  </si>
  <si>
    <t>Abschreibungen</t>
  </si>
  <si>
    <t>1</t>
  </si>
  <si>
    <t>Hilfs- und Betriebsstoffe</t>
  </si>
  <si>
    <t>Energie, Wasser</t>
  </si>
  <si>
    <t>Materialaufwand</t>
  </si>
  <si>
    <t>Branntkalk u.a.</t>
  </si>
  <si>
    <t>Fremdleistungen Betrieb</t>
  </si>
  <si>
    <t>Betrieb Fuhrpark</t>
  </si>
  <si>
    <t>Instandhaltung</t>
  </si>
  <si>
    <t>Klärschlammentsorgung</t>
  </si>
  <si>
    <t>Entleerung Klärgruben</t>
  </si>
  <si>
    <t>Schmutzwasser</t>
  </si>
  <si>
    <t>Löhne, Gehälter</t>
  </si>
  <si>
    <t>Gesetzl. soz. Aufwendungen</t>
  </si>
  <si>
    <t>Versicherungen</t>
  </si>
  <si>
    <t>Beiträge, Steuern</t>
  </si>
  <si>
    <t>Abwasserabgabe</t>
  </si>
  <si>
    <t>Bürobedarf und Ähnliches</t>
  </si>
  <si>
    <t>Fremdleistungen Verwaltung</t>
  </si>
  <si>
    <t>Verwaltungskosten Stadt</t>
  </si>
  <si>
    <t>Kalkulatorische Zinsen</t>
  </si>
  <si>
    <t>Kalk. Abschreibungen</t>
  </si>
  <si>
    <t>Verwaltung, technischer B.</t>
  </si>
  <si>
    <t>Werkstatt</t>
  </si>
  <si>
    <t>Fuhrpark Allgemein</t>
  </si>
  <si>
    <t>Klärwerk allgemein</t>
  </si>
  <si>
    <t>Sammlung allgemein</t>
  </si>
  <si>
    <t>Regenwassersamml. allg.</t>
  </si>
  <si>
    <t>Pumpwerke, Regenrückhalt.</t>
  </si>
  <si>
    <t>Reinigung dezentral</t>
  </si>
  <si>
    <t>davon Abschreibungen</t>
  </si>
  <si>
    <t>Regenwasser gesamt</t>
  </si>
  <si>
    <t>lt. BAB</t>
  </si>
  <si>
    <t>lt. Kostenträger</t>
  </si>
  <si>
    <t>Regenwasser privat</t>
  </si>
  <si>
    <t>Oberflächenentwässerung Stadt</t>
  </si>
  <si>
    <t>Stadtentwässerung Ratzeburg</t>
  </si>
  <si>
    <t>Kostenträger</t>
  </si>
  <si>
    <t>Lfd.</t>
  </si>
  <si>
    <t>Bezeichnung</t>
  </si>
  <si>
    <t>Ansatz</t>
  </si>
  <si>
    <t>Summe</t>
  </si>
  <si>
    <t>Schmutzwasserentsorgung</t>
  </si>
  <si>
    <t>Regenwasserentsorgung</t>
  </si>
  <si>
    <t>Dezentrale Entsorgung</t>
  </si>
  <si>
    <t>Neben-</t>
  </si>
  <si>
    <t>Nr.</t>
  </si>
  <si>
    <t>Reinigung</t>
  </si>
  <si>
    <t>Schlamm-</t>
  </si>
  <si>
    <t>Sammlung</t>
  </si>
  <si>
    <t>private</t>
  </si>
  <si>
    <t>öffentliche</t>
  </si>
  <si>
    <t>Hausklär-</t>
  </si>
  <si>
    <t>Sammel-</t>
  </si>
  <si>
    <t>geschäfte</t>
  </si>
  <si>
    <t>behandlung</t>
  </si>
  <si>
    <t>Flächen</t>
  </si>
  <si>
    <t>anlagen</t>
  </si>
  <si>
    <t>gruben</t>
  </si>
  <si>
    <t>€</t>
  </si>
  <si>
    <t>%</t>
  </si>
  <si>
    <t>I</t>
  </si>
  <si>
    <t>Kosten Betriebsabrechnugsbogen</t>
  </si>
  <si>
    <t>Direkt zurechenbare Kosten</t>
  </si>
  <si>
    <t>Umlagekosten</t>
  </si>
  <si>
    <t>Kosten gesamt</t>
  </si>
  <si>
    <t>Gebühr</t>
  </si>
  <si>
    <t>II</t>
  </si>
  <si>
    <t>Nebenerlöse und Deckungsbeiträge</t>
  </si>
  <si>
    <t>Grundgebühren</t>
  </si>
  <si>
    <t>Auflösung Neubewertungsrücklage Stadt</t>
  </si>
  <si>
    <t>Sonstige Erträge</t>
  </si>
  <si>
    <t>III</t>
  </si>
  <si>
    <t>IV</t>
  </si>
  <si>
    <t>Verrechnung Gebührenüberdeckungen</t>
  </si>
  <si>
    <t>Schmutzwasser 2009</t>
  </si>
  <si>
    <t>Schmutzwasser 2010</t>
  </si>
  <si>
    <t>Regenwasser 2009</t>
  </si>
  <si>
    <t>Regenwasser 2010</t>
  </si>
  <si>
    <t>V</t>
  </si>
  <si>
    <t>Ausgleich Vorjahre gesamt</t>
  </si>
  <si>
    <t>VI</t>
  </si>
  <si>
    <t>Aus Verbrauchsgebühren zu decken</t>
  </si>
  <si>
    <t>Bezugsgröße m³</t>
  </si>
  <si>
    <t>Bezugsgröße m²</t>
  </si>
  <si>
    <t>VII</t>
  </si>
  <si>
    <t>Ermittlung von Gebührensätzen</t>
  </si>
  <si>
    <t>Ausgleich</t>
  </si>
  <si>
    <t>Vorjahre</t>
  </si>
  <si>
    <t>A</t>
  </si>
  <si>
    <t>Schmutzwasser Zusatzgebühr</t>
  </si>
  <si>
    <t>€/m³</t>
  </si>
  <si>
    <t>Reinigung Schmutzwasser</t>
  </si>
  <si>
    <t>Schlammbehandlung Schmutzwasser</t>
  </si>
  <si>
    <t>Sammlung Schmutzwasser</t>
  </si>
  <si>
    <t>B</t>
  </si>
  <si>
    <t>Regenwasser Zusatzgebühr</t>
  </si>
  <si>
    <t>€/m²</t>
  </si>
  <si>
    <t>Entwässerung privater Flächen</t>
  </si>
  <si>
    <t>C</t>
  </si>
  <si>
    <t>Gebühr Hauskläranlagen</t>
  </si>
  <si>
    <t>D</t>
  </si>
  <si>
    <t>Gebühr Sammelgruben (ohne Transport)</t>
  </si>
  <si>
    <t xml:space="preserve"> Stadtentwässerung Ratzeburg</t>
  </si>
  <si>
    <t>Grunddaten</t>
  </si>
  <si>
    <t>Vorkostenstellen</t>
  </si>
  <si>
    <t>KSt Schmutzwasserreinigung</t>
  </si>
  <si>
    <t>KSt Schmutzwassersammlung</t>
  </si>
  <si>
    <t>KSt Regenwassersammlung</t>
  </si>
  <si>
    <t>KST dezentrale Entwässerung</t>
  </si>
  <si>
    <t>Sonstiges</t>
  </si>
  <si>
    <t>Fuhrpark</t>
  </si>
  <si>
    <t>Klärwerk</t>
  </si>
  <si>
    <t>Abwasser-</t>
  </si>
  <si>
    <t>Kanäle</t>
  </si>
  <si>
    <t>Pumpwerke</t>
  </si>
  <si>
    <t>Regenwasser-</t>
  </si>
  <si>
    <t>Regenrück-</t>
  </si>
  <si>
    <t>Haus-</t>
  </si>
  <si>
    <t>GESAMT</t>
  </si>
  <si>
    <t>Kontrolle</t>
  </si>
  <si>
    <t>Konto-</t>
  </si>
  <si>
    <t>Kostenarten</t>
  </si>
  <si>
    <t>Technischer</t>
  </si>
  <si>
    <t>Allgemein</t>
  </si>
  <si>
    <t>allgemein</t>
  </si>
  <si>
    <t>reinigung</t>
  </si>
  <si>
    <t>sammlung</t>
  </si>
  <si>
    <t xml:space="preserve">sammlung </t>
  </si>
  <si>
    <t>Regen-</t>
  </si>
  <si>
    <t>haltebecken</t>
  </si>
  <si>
    <t>kläranlagen</t>
  </si>
  <si>
    <t>nummer</t>
  </si>
  <si>
    <t>gesamt</t>
  </si>
  <si>
    <t>privat (HA)</t>
  </si>
  <si>
    <t>öffentlich</t>
  </si>
  <si>
    <t>wasser</t>
  </si>
  <si>
    <t>u.a.</t>
  </si>
  <si>
    <t>I.</t>
  </si>
  <si>
    <t>Aufwendungen lt. Kostenrechung</t>
  </si>
  <si>
    <t>Abwasseranalysen</t>
  </si>
  <si>
    <t>Treukom</t>
  </si>
  <si>
    <t>Summe Aufwendungen</t>
  </si>
  <si>
    <t>II.</t>
  </si>
  <si>
    <t>Umlage der Vorkostenstellen</t>
  </si>
  <si>
    <t xml:space="preserve"> </t>
  </si>
  <si>
    <t>Summe Umlagen</t>
  </si>
  <si>
    <t>Gesamt (I und II)</t>
  </si>
  <si>
    <t>III:</t>
  </si>
  <si>
    <t>Umlage der Allgemeinen KSt je Kostenträger</t>
  </si>
  <si>
    <t>div</t>
  </si>
  <si>
    <t>Gesamt (I, II und III)</t>
  </si>
  <si>
    <t>der Stadtentwässerung Ratzeburg</t>
  </si>
  <si>
    <t>Ermittlungsschema nach KAG</t>
  </si>
  <si>
    <t>KSt Klärwerk</t>
  </si>
  <si>
    <t>KSt Sammlung Schmutzwasser</t>
  </si>
  <si>
    <t>KSt Sammlung Regenwasser</t>
  </si>
  <si>
    <t>Betriebsnotwendiges Vermögen,</t>
  </si>
  <si>
    <t>Stichtag</t>
  </si>
  <si>
    <t>Betrag</t>
  </si>
  <si>
    <t>kalkulatorischer Ansatz</t>
  </si>
  <si>
    <t>Pump-</t>
  </si>
  <si>
    <t>Abzugskapital,</t>
  </si>
  <si>
    <t xml:space="preserve">bzw. Jahr </t>
  </si>
  <si>
    <t>Schmutz-</t>
  </si>
  <si>
    <t>werke</t>
  </si>
  <si>
    <t>kalkulatorische Zinsen</t>
  </si>
  <si>
    <t>privat</t>
  </si>
  <si>
    <t>relativ</t>
  </si>
  <si>
    <t>absolut</t>
  </si>
  <si>
    <t>Betriebsnotwendiges Anlagevermögen</t>
  </si>
  <si>
    <t>+</t>
  </si>
  <si>
    <t>Restbuchwert der fertigen Anlagen</t>
  </si>
  <si>
    <t>Anlagenzugänge</t>
  </si>
  <si>
    <t xml:space="preserve"> ./. </t>
  </si>
  <si>
    <t>Abschreibungen nominal</t>
  </si>
  <si>
    <t>=</t>
  </si>
  <si>
    <t>Anlagevermögen gesamt</t>
  </si>
  <si>
    <t>Abzugskapital</t>
  </si>
  <si>
    <t>Öffentliche Zuschüsse</t>
  </si>
  <si>
    <t>Zugänge Öffentliche Zuschüsse</t>
  </si>
  <si>
    <t>Kanalanschlussbeiträge</t>
  </si>
  <si>
    <t>Zugänge Kanalanschlussbeiträge</t>
  </si>
  <si>
    <t>Unentgeltliche Übernahmen</t>
  </si>
  <si>
    <t>Zugänge unentgeltliche Übernahmen</t>
  </si>
  <si>
    <t>Rücklage aus kalkulatorischen Einnahmen</t>
  </si>
  <si>
    <t>Zugänge kalkulatorische Einnahmen</t>
  </si>
  <si>
    <t>Abzugskapital gesamt</t>
  </si>
  <si>
    <t>III.</t>
  </si>
  <si>
    <t>Zu verzinsendes aufgewandtes Kapital</t>
  </si>
  <si>
    <t>x</t>
  </si>
  <si>
    <t>Zinssatz</t>
  </si>
  <si>
    <t>einheitlicher kalkulatorischer Zinssatz</t>
  </si>
  <si>
    <t>Vorkalkulation der Abwassergebühren 2012 nach Kostenträgern</t>
  </si>
  <si>
    <t>verbleibende Kosten 2012</t>
  </si>
  <si>
    <t>Kalkulatorische Zinsen 2012</t>
  </si>
  <si>
    <t>01.01.2012</t>
  </si>
  <si>
    <t>01.07.2012</t>
  </si>
  <si>
    <t>Betriebsabrechnungsbogen 2012 der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</si>
</sst>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%"/>
    <numFmt numFmtId="173" formatCode="#,##0.0"/>
    <numFmt numFmtId="174" formatCode="#,##0.0000"/>
    <numFmt numFmtId="175" formatCode="0.0%"/>
    <numFmt numFmtId="176" formatCode="#,##0.00000"/>
    <numFmt numFmtId="177" formatCode="#,##0.000"/>
    <numFmt numFmtId="178" formatCode="_-* #,##0.0\ _D_M_-;\-* #,##0.0\ _D_M_-;_-* &quot;-&quot;??\ _D_M_-;_-@_-"/>
    <numFmt numFmtId="179" formatCode="_-* #,##0\ _D_M_-;\-* #,##0\ _D_M_-;_-* &quot;-&quot;??\ _D_M_-;_-@_-"/>
    <numFmt numFmtId="180" formatCode="0.000%"/>
    <numFmt numFmtId="181" formatCode="_-* #,##0.000\ _D_M_-;\-* #,##0.000\ _D_M_-;_-* &quot;-&quot;???\ _D_M_-;_-@_-"/>
    <numFmt numFmtId="182" formatCode="_-* #,##0.0\ _D_M_-;\-* #,##0.0\ _D_M_-;_-* &quot;-&quot;?\ _D_M_-;_-@_-"/>
    <numFmt numFmtId="183" formatCode="_-* #,##0.000\ _D_M_-;\-* #,##0.000\ _D_M_-;_-* &quot;-&quot;??\ _D_M_-;_-@_-"/>
    <numFmt numFmtId="184" formatCode="_-* #,##0.0000\ _D_M_-;\-* #,##0.0000\ _D_M_-;_-* &quot;-&quot;??\ _D_M_-;_-@_-"/>
    <numFmt numFmtId="185" formatCode="0000"/>
    <numFmt numFmtId="186" formatCode="#,##0.00_);\(#,##0.00\)"/>
    <numFmt numFmtId="187" formatCode="dd/mm/yy"/>
    <numFmt numFmtId="188" formatCode="#,##0.00____"/>
    <numFmt numFmtId="189" formatCode=";;;"/>
    <numFmt numFmtId="190" formatCode="#,##0.00_ ;\-#,##0.00\ "/>
    <numFmt numFmtId="191" formatCode="[$-407]dddd\,\ d\.\ mmmm\ yyyy"/>
    <numFmt numFmtId="192" formatCode="\(0\)"/>
    <numFmt numFmtId="193" formatCode="0.0"/>
    <numFmt numFmtId="194" formatCode="_-* #,##0.00\ [$€-1]_-;\-* #,##0.00\ [$€-1]_-;_-* &quot;-&quot;??\ [$€-1]_-"/>
    <numFmt numFmtId="195" formatCode="#,##0.00;[Red]\-#,##0.00"/>
    <numFmt numFmtId="196" formatCode="#\ ##0"/>
    <numFmt numFmtId="197" formatCode="#_##0"/>
    <numFmt numFmtId="198" formatCode="#_###0"/>
    <numFmt numFmtId="199" formatCode="#,##0.0000000000000"/>
    <numFmt numFmtId="200" formatCode="#,##0.00&quot; DM&quot;"/>
    <numFmt numFmtId="201" formatCode="#,##0&quot; m³&quot;"/>
    <numFmt numFmtId="202" formatCode="0,"/>
    <numFmt numFmtId="203" formatCode="#\ \."/>
    <numFmt numFmtId="204" formatCode="#,"/>
    <numFmt numFmtId="205" formatCode="0&quot;.&quot;"/>
    <numFmt numFmtId="206" formatCode="#,##0.00&quot; m³&quot;"/>
    <numFmt numFmtId="207" formatCode="#,##0_-;#,##0\-;&quot; &quot;"/>
    <numFmt numFmtId="208" formatCode="#,##0.00_-;#,##0.00\-;&quot; &quot;"/>
    <numFmt numFmtId="209" formatCode="0.00&quot; €/Monat&quot;"/>
    <numFmt numFmtId="210" formatCode="#,##0.00\ [$€-1]"/>
    <numFmt numFmtId="211" formatCode="#,##0.00\ [$€-1];[Red]\-#,##0.00\ [$€-1]"/>
    <numFmt numFmtId="212" formatCode="d/m"/>
    <numFmt numFmtId="213" formatCode="#,##0.00\ &quot;€&quot;"/>
    <numFmt numFmtId="214" formatCode="#,##0.00\ &quot;DM&quot;"/>
    <numFmt numFmtId="215" formatCode="0.000"/>
    <numFmt numFmtId="216" formatCode="0&quot; Ct/m³&quot;"/>
    <numFmt numFmtId="217" formatCode="0.0&quot; Ct/m³&quot;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9"/>
      <name val="Arial"/>
      <family val="2"/>
    </font>
    <font>
      <sz val="11"/>
      <name val="Arial"/>
      <family val="0"/>
    </font>
    <font>
      <b/>
      <i/>
      <sz val="11"/>
      <name val="Arial"/>
      <family val="0"/>
    </font>
    <font>
      <sz val="9"/>
      <name val="Arial"/>
      <family val="2"/>
    </font>
    <font>
      <sz val="11"/>
      <color indexed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16" fontId="0" fillId="0" borderId="0" xfId="0" applyNumberFormat="1" applyAlignment="1" quotePrefix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0" fontId="0" fillId="0" borderId="0" xfId="20" applyNumberFormat="1" applyAlignment="1">
      <alignment/>
    </xf>
    <xf numFmtId="0" fontId="0" fillId="0" borderId="0" xfId="0" applyAlignment="1" quotePrefix="1">
      <alignment horizontal="lef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quotePrefix="1">
      <alignment horizontal="right"/>
    </xf>
    <xf numFmtId="4" fontId="0" fillId="4" borderId="0" xfId="0" applyNumberFormat="1" applyFont="1" applyFill="1" applyBorder="1" applyAlignment="1">
      <alignment/>
    </xf>
    <xf numFmtId="16" fontId="0" fillId="4" borderId="0" xfId="0" applyNumberFormat="1" applyFont="1" applyFill="1" applyBorder="1" applyAlignment="1">
      <alignment horizontal="center"/>
    </xf>
    <xf numFmtId="4" fontId="0" fillId="4" borderId="0" xfId="0" applyNumberFormat="1" applyFill="1" applyAlignment="1">
      <alignment/>
    </xf>
    <xf numFmtId="4" fontId="0" fillId="4" borderId="0" xfId="0" applyNumberFormat="1" applyFill="1" applyBorder="1" applyAlignment="1">
      <alignment/>
    </xf>
    <xf numFmtId="4" fontId="0" fillId="5" borderId="0" xfId="0" applyNumberFormat="1" applyFont="1" applyFill="1" applyBorder="1" applyAlignment="1">
      <alignment/>
    </xf>
    <xf numFmtId="16" fontId="0" fillId="5" borderId="0" xfId="0" applyNumberFormat="1" applyFont="1" applyFill="1" applyBorder="1" applyAlignment="1">
      <alignment horizontal="center"/>
    </xf>
    <xf numFmtId="4" fontId="0" fillId="5" borderId="0" xfId="0" applyNumberFormat="1" applyFill="1" applyAlignment="1">
      <alignment/>
    </xf>
    <xf numFmtId="4" fontId="0" fillId="5" borderId="0" xfId="0" applyNumberFormat="1" applyFill="1" applyBorder="1" applyAlignment="1">
      <alignment/>
    </xf>
    <xf numFmtId="4" fontId="0" fillId="6" borderId="0" xfId="0" applyNumberFormat="1" applyFont="1" applyFill="1" applyBorder="1" applyAlignment="1">
      <alignment/>
    </xf>
    <xf numFmtId="16" fontId="0" fillId="6" borderId="0" xfId="0" applyNumberFormat="1" applyFont="1" applyFill="1" applyBorder="1" applyAlignment="1">
      <alignment horizontal="center"/>
    </xf>
    <xf numFmtId="4" fontId="0" fillId="6" borderId="0" xfId="0" applyNumberFormat="1" applyFill="1" applyAlignment="1">
      <alignment/>
    </xf>
    <xf numFmtId="0" fontId="0" fillId="6" borderId="0" xfId="0" applyFill="1" applyBorder="1" applyAlignment="1">
      <alignment/>
    </xf>
    <xf numFmtId="4" fontId="0" fillId="6" borderId="0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0" fillId="7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217" fontId="11" fillId="0" borderId="0" xfId="0" applyNumberFormat="1" applyFont="1" applyAlignment="1">
      <alignment/>
    </xf>
    <xf numFmtId="10" fontId="0" fillId="0" borderId="0" xfId="2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192" fontId="14" fillId="0" borderId="0" xfId="0" applyNumberFormat="1" applyFont="1" applyFill="1" applyBorder="1" applyAlignment="1" quotePrefix="1">
      <alignment horizontal="center"/>
    </xf>
    <xf numFmtId="192" fontId="14" fillId="0" borderId="0" xfId="0" applyNumberFormat="1" applyFont="1" applyFill="1" applyBorder="1" applyAlignment="1" quotePrefix="1">
      <alignment horizontal="center"/>
    </xf>
    <xf numFmtId="192" fontId="14" fillId="0" borderId="1" xfId="0" applyNumberFormat="1" applyFont="1" applyFill="1" applyBorder="1" applyAlignment="1" quotePrefix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1" fillId="0" borderId="0" xfId="0" applyFont="1" applyAlignment="1">
      <alignment/>
    </xf>
    <xf numFmtId="20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1" fillId="0" borderId="2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9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3" fontId="0" fillId="0" borderId="0" xfId="0" applyNumberFormat="1" applyFill="1" applyBorder="1" applyAlignment="1">
      <alignment/>
    </xf>
    <xf numFmtId="4" fontId="10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2" fontId="16" fillId="0" borderId="0" xfId="0" applyNumberFormat="1" applyFont="1" applyFill="1" applyBorder="1" applyAlignment="1">
      <alignment horizontal="right" indent="2"/>
    </xf>
    <xf numFmtId="2" fontId="0" fillId="0" borderId="0" xfId="0" applyNumberFormat="1" applyFill="1" applyBorder="1" applyAlignment="1">
      <alignment horizontal="right" indent="2"/>
    </xf>
    <xf numFmtId="0" fontId="0" fillId="0" borderId="0" xfId="0" applyFont="1" applyBorder="1" applyAlignment="1">
      <alignment horizontal="left" indent="1"/>
    </xf>
    <xf numFmtId="2" fontId="15" fillId="0" borderId="1" xfId="0" applyNumberFormat="1" applyFont="1" applyFill="1" applyBorder="1" applyAlignment="1">
      <alignment horizontal="right" indent="2"/>
    </xf>
    <xf numFmtId="2" fontId="1" fillId="0" borderId="1" xfId="0" applyNumberFormat="1" applyFont="1" applyFill="1" applyBorder="1" applyAlignment="1">
      <alignment horizontal="right" indent="2"/>
    </xf>
    <xf numFmtId="2" fontId="1" fillId="0" borderId="21" xfId="0" applyNumberFormat="1" applyFont="1" applyFill="1" applyBorder="1" applyAlignment="1">
      <alignment horizontal="right" indent="2"/>
    </xf>
    <xf numFmtId="2" fontId="1" fillId="0" borderId="0" xfId="0" applyNumberFormat="1" applyFont="1" applyFill="1" applyBorder="1" applyAlignment="1">
      <alignment horizontal="right" indent="2"/>
    </xf>
    <xf numFmtId="0" fontId="0" fillId="0" borderId="0" xfId="0" applyFill="1" applyBorder="1" applyAlignment="1">
      <alignment horizontal="right" indent="2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 indent="2"/>
    </xf>
    <xf numFmtId="2" fontId="15" fillId="0" borderId="0" xfId="0" applyNumberFormat="1" applyFont="1" applyFill="1" applyBorder="1" applyAlignment="1">
      <alignment horizontal="right" indent="2"/>
    </xf>
    <xf numFmtId="2" fontId="15" fillId="0" borderId="0" xfId="0" applyNumberFormat="1" applyFont="1" applyFill="1" applyBorder="1" applyAlignment="1">
      <alignment horizontal="right" indent="2"/>
    </xf>
    <xf numFmtId="0" fontId="0" fillId="0" borderId="22" xfId="0" applyBorder="1" applyAlignment="1">
      <alignment/>
    </xf>
    <xf numFmtId="0" fontId="0" fillId="0" borderId="7" xfId="0" applyFill="1" applyBorder="1" applyAlignment="1">
      <alignment/>
    </xf>
    <xf numFmtId="4" fontId="0" fillId="0" borderId="7" xfId="0" applyNumberFormat="1" applyFill="1" applyBorder="1" applyAlignment="1">
      <alignment/>
    </xf>
    <xf numFmtId="4" fontId="0" fillId="0" borderId="7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13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Continuous"/>
    </xf>
    <xf numFmtId="0" fontId="13" fillId="0" borderId="12" xfId="0" applyFont="1" applyFill="1" applyBorder="1" applyAlignment="1">
      <alignment horizontal="centerContinuous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16" fontId="1" fillId="0" borderId="0" xfId="0" applyNumberFormat="1" applyFont="1" applyFill="1" applyBorder="1" applyAlignment="1">
      <alignment horizontal="left"/>
    </xf>
    <xf numFmtId="16" fontId="0" fillId="7" borderId="0" xfId="0" applyNumberFormat="1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4" fontId="0" fillId="7" borderId="0" xfId="0" applyNumberFormat="1" applyFont="1" applyFill="1" applyBorder="1" applyAlignment="1">
      <alignment/>
    </xf>
    <xf numFmtId="4" fontId="0" fillId="7" borderId="15" xfId="0" applyNumberFormat="1" applyFont="1" applyFill="1" applyBorder="1" applyAlignment="1">
      <alignment/>
    </xf>
    <xf numFmtId="4" fontId="0" fillId="7" borderId="14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" fontId="0" fillId="0" borderId="7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3" xfId="0" applyFill="1" applyBorder="1" applyAlignment="1">
      <alignment/>
    </xf>
    <xf numFmtId="1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right"/>
    </xf>
    <xf numFmtId="4" fontId="0" fillId="0" borderId="15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 horizontal="right"/>
    </xf>
    <xf numFmtId="0" fontId="0" fillId="0" borderId="5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9" fontId="0" fillId="0" borderId="20" xfId="0" applyNumberFormat="1" applyFont="1" applyFill="1" applyBorder="1" applyAlignment="1" quotePrefix="1">
      <alignment horizontal="right"/>
    </xf>
    <xf numFmtId="0" fontId="0" fillId="0" borderId="20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49" fontId="0" fillId="0" borderId="29" xfId="0" applyNumberFormat="1" applyFon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2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0" fontId="18" fillId="0" borderId="3" xfId="0" applyFont="1" applyFill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9" fillId="0" borderId="4" xfId="0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18" fillId="0" borderId="5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92" fontId="21" fillId="0" borderId="0" xfId="0" applyNumberFormat="1" applyFont="1" applyFill="1" applyBorder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92" fontId="21" fillId="0" borderId="0" xfId="0" applyNumberFormat="1" applyFont="1" applyFill="1" applyBorder="1" applyAlignment="1" quotePrefix="1">
      <alignment horizontal="center"/>
    </xf>
    <xf numFmtId="4" fontId="10" fillId="0" borderId="20" xfId="0" applyNumberFormat="1" applyFont="1" applyFill="1" applyBorder="1" applyAlignment="1">
      <alignment horizontal="center"/>
    </xf>
    <xf numFmtId="9" fontId="10" fillId="0" borderId="20" xfId="20" applyFont="1" applyFill="1" applyBorder="1" applyAlignment="1">
      <alignment horizontal="center"/>
    </xf>
    <xf numFmtId="0" fontId="18" fillId="0" borderId="1" xfId="0" applyFont="1" applyFill="1" applyBorder="1" applyAlignment="1">
      <alignment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/>
    </xf>
    <xf numFmtId="0" fontId="18" fillId="0" borderId="15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4" fontId="18" fillId="0" borderId="5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right"/>
    </xf>
    <xf numFmtId="16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right"/>
    </xf>
    <xf numFmtId="14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9" fontId="18" fillId="0" borderId="0" xfId="20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5" xfId="0" applyNumberFormat="1" applyFont="1" applyFill="1" applyBorder="1" applyAlignment="1">
      <alignment/>
    </xf>
    <xf numFmtId="3" fontId="18" fillId="0" borderId="6" xfId="0" applyNumberFormat="1" applyFont="1" applyFill="1" applyBorder="1" applyAlignment="1">
      <alignment/>
    </xf>
    <xf numFmtId="4" fontId="18" fillId="0" borderId="6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 quotePrefix="1">
      <alignment horizontal="right"/>
    </xf>
    <xf numFmtId="0" fontId="18" fillId="0" borderId="0" xfId="0" applyFont="1" applyFill="1" applyBorder="1" applyAlignment="1">
      <alignment horizontal="left" indent="1"/>
    </xf>
    <xf numFmtId="1" fontId="18" fillId="0" borderId="0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4" fontId="10" fillId="0" borderId="6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9" fontId="10" fillId="0" borderId="0" xfId="2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/>
    </xf>
    <xf numFmtId="14" fontId="1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4" fontId="18" fillId="0" borderId="15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5" xfId="0" applyNumberFormat="1" applyFont="1" applyFill="1" applyBorder="1" applyAlignment="1">
      <alignment/>
    </xf>
    <xf numFmtId="10" fontId="18" fillId="0" borderId="0" xfId="2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/>
    </xf>
    <xf numFmtId="10" fontId="10" fillId="0" borderId="12" xfId="2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0" fontId="18" fillId="0" borderId="22" xfId="0" applyFont="1" applyFill="1" applyBorder="1" applyAlignment="1">
      <alignment/>
    </xf>
    <xf numFmtId="4" fontId="18" fillId="0" borderId="7" xfId="0" applyNumberFormat="1" applyFont="1" applyFill="1" applyBorder="1" applyAlignment="1">
      <alignment/>
    </xf>
    <xf numFmtId="0" fontId="18" fillId="0" borderId="7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18" fillId="0" borderId="23" xfId="0" applyFont="1" applyFill="1" applyBorder="1" applyAlignment="1">
      <alignment/>
    </xf>
    <xf numFmtId="0" fontId="18" fillId="0" borderId="23" xfId="0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Undefinier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lk%20RZ%20v2012%20AKHK%2001.10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dministrator\Desktop\Mandanten\Lauenburg_Elbe\Stadtentw&#228;sserung\Kalkulation\AV%20ABW%20L-burg%20EBILANZ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icht"/>
      <sheetName val="Checkliste"/>
      <sheetName val="Analyse"/>
      <sheetName val="vKalk 2011"/>
      <sheetName val="nkalk 2010"/>
      <sheetName val="Über- Unterdeckung"/>
      <sheetName val="KostTräger"/>
      <sheetName val="BAB"/>
      <sheetName val="Summe Kostenarten"/>
      <sheetName val="Auswertung AV"/>
      <sheetName val="cbm"/>
      <sheetName val="Zinsen"/>
      <sheetName val="Unentgeltlich"/>
      <sheetName val="Darlehen"/>
      <sheetName val="Schlüssel"/>
      <sheetName val="Umlage"/>
      <sheetName val="Beiträge"/>
      <sheetName val="Zuschüsse"/>
      <sheetName val="SER"/>
      <sheetName val="GAR"/>
      <sheetName val="Radega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e"/>
      <sheetName val="KST"/>
      <sheetName val="Inhalt"/>
      <sheetName val="10"/>
      <sheetName val="15"/>
      <sheetName val="20"/>
      <sheetName val="30"/>
      <sheetName val="40"/>
      <sheetName val="50"/>
      <sheetName val="60"/>
      <sheetName val="70"/>
      <sheetName val="80"/>
      <sheetName val="90"/>
      <sheetName val="100"/>
      <sheetName val="110"/>
      <sheetName val="120"/>
      <sheetName val="130"/>
      <sheetName val="140"/>
      <sheetName val="150"/>
      <sheetName val="160"/>
      <sheetName val="170"/>
      <sheetName val="175"/>
      <sheetName val="180"/>
      <sheetName val="190"/>
      <sheetName val="200"/>
      <sheetName val="210"/>
      <sheetName val="220"/>
      <sheetName val="Schnaken"/>
      <sheetName val="Schicht Zugänge"/>
      <sheetName val="Wertkopien"/>
      <sheetName val="STARGATE"/>
      <sheetName val="HA-Ermittlung"/>
      <sheetName val="Kopf"/>
      <sheetName val="Faktoren"/>
      <sheetName val="Nacherfassungen"/>
    </sheetNames>
    <sheetDataSet>
      <sheetData sheetId="0">
        <row r="1">
          <cell r="BH1">
            <v>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C66"/>
  <sheetViews>
    <sheetView tabSelected="1" zoomScale="80" zoomScaleNormal="80" workbookViewId="0" topLeftCell="A1">
      <selection activeCell="V30" sqref="V30"/>
    </sheetView>
  </sheetViews>
  <sheetFormatPr defaultColWidth="11.421875" defaultRowHeight="12.75"/>
  <cols>
    <col min="1" max="1" width="2.28125" style="0" customWidth="1"/>
    <col min="2" max="2" width="2.7109375" style="0" customWidth="1"/>
    <col min="3" max="4" width="3.8515625" style="0" customWidth="1"/>
    <col min="5" max="5" width="1.421875" style="0" customWidth="1"/>
    <col min="6" max="6" width="11.140625" style="0" customWidth="1"/>
    <col min="7" max="7" width="9.00390625" style="0" customWidth="1"/>
    <col min="8" max="8" width="1.1484375" style="0" customWidth="1"/>
    <col min="9" max="9" width="11.57421875" style="0" bestFit="1" customWidth="1"/>
    <col min="10" max="10" width="6.00390625" style="0" customWidth="1"/>
    <col min="11" max="11" width="1.1484375" style="0" customWidth="1"/>
    <col min="12" max="12" width="12.421875" style="0" customWidth="1"/>
    <col min="13" max="13" width="1.1484375" style="0" customWidth="1"/>
    <col min="14" max="14" width="13.7109375" style="0" customWidth="1"/>
    <col min="15" max="15" width="1.1484375" style="0" customWidth="1"/>
    <col min="16" max="16" width="13.7109375" style="0" customWidth="1"/>
    <col min="17" max="17" width="1.1484375" style="0" customWidth="1"/>
    <col min="18" max="18" width="13.7109375" style="0" customWidth="1"/>
    <col min="19" max="19" width="1.1484375" style="0" customWidth="1"/>
    <col min="20" max="20" width="13.7109375" style="0" customWidth="1"/>
    <col min="21" max="21" width="1.1484375" style="0" customWidth="1"/>
    <col min="22" max="22" width="13.7109375" style="0" customWidth="1"/>
    <col min="23" max="23" width="1.1484375" style="0" customWidth="1"/>
    <col min="24" max="24" width="10.7109375" style="0" customWidth="1"/>
    <col min="25" max="25" width="1.1484375" style="0" customWidth="1"/>
    <col min="26" max="26" width="13.7109375" style="0" customWidth="1"/>
    <col min="27" max="27" width="1.1484375" style="0" customWidth="1"/>
    <col min="28" max="28" width="11.28125" style="0" customWidth="1"/>
    <col min="29" max="29" width="1.57421875" style="0" customWidth="1"/>
    <col min="30" max="30" width="3.421875" style="0" customWidth="1"/>
  </cols>
  <sheetData>
    <row r="1" ht="13.5" thickBot="1"/>
    <row r="2" spans="2:29" ht="12.75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9"/>
    </row>
    <row r="3" spans="2:29" ht="18">
      <c r="B3" s="50"/>
      <c r="C3" s="51" t="s">
        <v>206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2"/>
      <c r="AB3" s="52"/>
      <c r="AC3" s="53"/>
    </row>
    <row r="4" spans="2:29" ht="15.75">
      <c r="B4" s="50"/>
      <c r="C4" s="54" t="s">
        <v>49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5"/>
      <c r="AB4" s="55"/>
      <c r="AC4" s="53"/>
    </row>
    <row r="5" spans="2:29" ht="13.5" thickBot="1">
      <c r="B5" s="50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16"/>
      <c r="AA5" s="16"/>
      <c r="AB5" s="16"/>
      <c r="AC5" s="53"/>
    </row>
    <row r="6" spans="2:29" ht="6.75" customHeight="1">
      <c r="B6" s="50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48"/>
      <c r="AA6" s="48"/>
      <c r="AB6" s="48"/>
      <c r="AC6" s="53"/>
    </row>
    <row r="7" spans="2:29" ht="18">
      <c r="B7" s="50"/>
      <c r="C7" s="57"/>
      <c r="D7" s="58"/>
      <c r="E7" s="16"/>
      <c r="F7" s="57"/>
      <c r="G7" s="58"/>
      <c r="H7" s="16"/>
      <c r="I7" s="57"/>
      <c r="J7" s="59"/>
      <c r="K7" s="16"/>
      <c r="L7" s="60"/>
      <c r="M7" s="16"/>
      <c r="N7" s="61" t="s">
        <v>50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  <c r="AC7" s="53"/>
    </row>
    <row r="8" spans="2:29" ht="5.25" customHeight="1">
      <c r="B8" s="50"/>
      <c r="C8" s="64"/>
      <c r="D8" s="65"/>
      <c r="E8" s="16"/>
      <c r="F8" s="66"/>
      <c r="G8" s="67"/>
      <c r="H8" s="16"/>
      <c r="I8" s="66"/>
      <c r="J8" s="68"/>
      <c r="K8" s="16"/>
      <c r="L8" s="69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53"/>
    </row>
    <row r="9" spans="2:29" ht="15.75">
      <c r="B9" s="50"/>
      <c r="C9" s="64" t="s">
        <v>51</v>
      </c>
      <c r="D9" s="65"/>
      <c r="E9" s="16"/>
      <c r="F9" s="70" t="s">
        <v>52</v>
      </c>
      <c r="G9" s="71"/>
      <c r="H9" s="16"/>
      <c r="I9" s="70" t="s">
        <v>53</v>
      </c>
      <c r="J9" s="71"/>
      <c r="K9" s="16"/>
      <c r="L9" s="72" t="s">
        <v>54</v>
      </c>
      <c r="M9" s="16"/>
      <c r="N9" s="73" t="s">
        <v>55</v>
      </c>
      <c r="O9" s="74"/>
      <c r="P9" s="74"/>
      <c r="Q9" s="74"/>
      <c r="R9" s="75"/>
      <c r="S9" s="76"/>
      <c r="T9" s="73" t="s">
        <v>56</v>
      </c>
      <c r="U9" s="74"/>
      <c r="V9" s="75"/>
      <c r="W9" s="76"/>
      <c r="X9" s="73" t="s">
        <v>57</v>
      </c>
      <c r="Y9" s="74"/>
      <c r="Z9" s="75"/>
      <c r="AA9" s="76"/>
      <c r="AB9" s="77" t="s">
        <v>58</v>
      </c>
      <c r="AC9" s="78"/>
    </row>
    <row r="10" spans="2:29" ht="17.25" customHeight="1">
      <c r="B10" s="50"/>
      <c r="C10" s="64" t="s">
        <v>59</v>
      </c>
      <c r="D10" s="65"/>
      <c r="E10" s="16"/>
      <c r="F10" s="66"/>
      <c r="G10" s="67"/>
      <c r="H10" s="16"/>
      <c r="I10" s="66"/>
      <c r="J10" s="68"/>
      <c r="K10" s="16"/>
      <c r="L10" s="69"/>
      <c r="M10" s="16"/>
      <c r="N10" s="72" t="s">
        <v>60</v>
      </c>
      <c r="O10" s="76"/>
      <c r="P10" s="72" t="s">
        <v>61</v>
      </c>
      <c r="Q10" s="76"/>
      <c r="R10" s="72" t="s">
        <v>62</v>
      </c>
      <c r="S10" s="76"/>
      <c r="T10" s="72" t="s">
        <v>63</v>
      </c>
      <c r="U10" s="76"/>
      <c r="V10" s="72" t="s">
        <v>64</v>
      </c>
      <c r="W10" s="76"/>
      <c r="X10" s="77" t="s">
        <v>65</v>
      </c>
      <c r="Y10" s="76"/>
      <c r="Z10" s="77" t="s">
        <v>66</v>
      </c>
      <c r="AA10" s="76"/>
      <c r="AB10" s="72" t="s">
        <v>67</v>
      </c>
      <c r="AC10" s="78"/>
    </row>
    <row r="11" spans="2:29" ht="12.75">
      <c r="B11" s="50"/>
      <c r="C11" s="79"/>
      <c r="D11" s="80"/>
      <c r="E11" s="16"/>
      <c r="F11" s="81"/>
      <c r="G11" s="80"/>
      <c r="H11" s="16"/>
      <c r="I11" s="81"/>
      <c r="J11" s="82"/>
      <c r="K11" s="16"/>
      <c r="L11" s="83"/>
      <c r="M11" s="16"/>
      <c r="N11" s="84"/>
      <c r="O11" s="76"/>
      <c r="P11" s="84" t="s">
        <v>68</v>
      </c>
      <c r="Q11" s="76"/>
      <c r="R11" s="84"/>
      <c r="S11" s="76"/>
      <c r="T11" s="84" t="s">
        <v>69</v>
      </c>
      <c r="U11" s="76"/>
      <c r="V11" s="84" t="s">
        <v>69</v>
      </c>
      <c r="W11" s="16"/>
      <c r="X11" s="72" t="s">
        <v>70</v>
      </c>
      <c r="Y11" s="76"/>
      <c r="Z11" s="72" t="s">
        <v>71</v>
      </c>
      <c r="AA11" s="76"/>
      <c r="AB11" s="84"/>
      <c r="AC11" s="78"/>
    </row>
    <row r="12" spans="2:29" ht="12.75">
      <c r="B12" s="50"/>
      <c r="C12" s="85"/>
      <c r="D12" s="85"/>
      <c r="E12" s="16"/>
      <c r="F12" s="16"/>
      <c r="G12" s="16"/>
      <c r="H12" s="16"/>
      <c r="I12" s="86">
        <v>1</v>
      </c>
      <c r="J12" s="86">
        <v>2</v>
      </c>
      <c r="K12" s="16"/>
      <c r="L12" s="86">
        <v>3</v>
      </c>
      <c r="M12" s="16"/>
      <c r="N12" s="86">
        <v>4</v>
      </c>
      <c r="O12" s="76"/>
      <c r="P12" s="86">
        <v>5</v>
      </c>
      <c r="Q12" s="76"/>
      <c r="R12" s="86">
        <v>6</v>
      </c>
      <c r="S12" s="76"/>
      <c r="T12" s="86">
        <v>7</v>
      </c>
      <c r="U12" s="16"/>
      <c r="V12" s="86">
        <v>8</v>
      </c>
      <c r="W12" s="16"/>
      <c r="X12" s="87">
        <v>9</v>
      </c>
      <c r="Y12" s="76"/>
      <c r="Z12" s="87">
        <v>10</v>
      </c>
      <c r="AA12" s="86"/>
      <c r="AB12" s="86">
        <v>11</v>
      </c>
      <c r="AC12" s="78"/>
    </row>
    <row r="13" spans="2:29" ht="15">
      <c r="B13" s="50"/>
      <c r="C13" s="16"/>
      <c r="D13" s="16"/>
      <c r="E13" s="16"/>
      <c r="F13" s="16"/>
      <c r="G13" s="16"/>
      <c r="H13" s="16"/>
      <c r="I13" s="88" t="s">
        <v>72</v>
      </c>
      <c r="J13" s="76" t="s">
        <v>73</v>
      </c>
      <c r="K13" s="16"/>
      <c r="L13" s="88" t="s">
        <v>72</v>
      </c>
      <c r="M13" s="16"/>
      <c r="N13" s="88" t="s">
        <v>72</v>
      </c>
      <c r="O13" s="16"/>
      <c r="P13" s="88" t="s">
        <v>72</v>
      </c>
      <c r="Q13" s="16"/>
      <c r="R13" s="88" t="s">
        <v>72</v>
      </c>
      <c r="S13" s="16"/>
      <c r="T13" s="88" t="s">
        <v>72</v>
      </c>
      <c r="U13" s="76"/>
      <c r="V13" s="88" t="s">
        <v>72</v>
      </c>
      <c r="W13" s="76"/>
      <c r="X13" s="88" t="s">
        <v>72</v>
      </c>
      <c r="Y13" s="16"/>
      <c r="Z13" s="88" t="s">
        <v>72</v>
      </c>
      <c r="AA13" s="89"/>
      <c r="AB13" s="88" t="s">
        <v>72</v>
      </c>
      <c r="AC13" s="53"/>
    </row>
    <row r="14" spans="2:29" ht="6" customHeight="1">
      <c r="B14" s="50"/>
      <c r="C14" s="16"/>
      <c r="D14" s="16"/>
      <c r="E14" s="16"/>
      <c r="F14" s="16"/>
      <c r="G14" s="16"/>
      <c r="H14" s="16"/>
      <c r="I14" s="16"/>
      <c r="J14" s="90"/>
      <c r="K14" s="16"/>
      <c r="L14" s="16"/>
      <c r="M14" s="16"/>
      <c r="N14" s="16"/>
      <c r="O14" s="16"/>
      <c r="P14" s="16"/>
      <c r="Q14" s="16"/>
      <c r="R14" s="16"/>
      <c r="S14" s="16"/>
      <c r="T14" s="76"/>
      <c r="U14" s="76"/>
      <c r="V14" s="76"/>
      <c r="W14" s="76"/>
      <c r="X14" s="16"/>
      <c r="Y14" s="16"/>
      <c r="Z14" s="16"/>
      <c r="AA14" s="16"/>
      <c r="AB14" s="16"/>
      <c r="AC14" s="53"/>
    </row>
    <row r="15" spans="2:29" ht="12.75">
      <c r="B15" s="50"/>
      <c r="C15" s="91" t="s">
        <v>74</v>
      </c>
      <c r="D15" s="91" t="s">
        <v>75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53"/>
    </row>
    <row r="16" spans="2:29" ht="12.75">
      <c r="B16" s="50"/>
      <c r="C16" s="16"/>
      <c r="D16" s="16">
        <v>1</v>
      </c>
      <c r="E16" s="92" t="s">
        <v>76</v>
      </c>
      <c r="F16" s="92"/>
      <c r="G16" s="16"/>
      <c r="H16" s="16"/>
      <c r="I16" s="16"/>
      <c r="J16" s="16"/>
      <c r="K16" s="16"/>
      <c r="L16" s="18">
        <v>1508338.7933329262</v>
      </c>
      <c r="M16" s="16"/>
      <c r="N16" s="18">
        <v>412575.1784509274</v>
      </c>
      <c r="O16" s="16"/>
      <c r="P16" s="18">
        <v>172726.65250061196</v>
      </c>
      <c r="Q16" s="16"/>
      <c r="R16" s="18">
        <v>567708.6073991372</v>
      </c>
      <c r="S16" s="16"/>
      <c r="T16" s="18">
        <v>142656.11816311418</v>
      </c>
      <c r="U16" s="16"/>
      <c r="V16" s="18">
        <v>206366.1378303116</v>
      </c>
      <c r="W16" s="16"/>
      <c r="X16" s="18">
        <v>0</v>
      </c>
      <c r="Y16" s="16"/>
      <c r="Z16" s="18">
        <v>472.9574241617882</v>
      </c>
      <c r="AA16" s="16"/>
      <c r="AB16" s="18">
        <v>5833.141564662055</v>
      </c>
      <c r="AC16" s="53"/>
    </row>
    <row r="17" spans="2:29" ht="12.75">
      <c r="B17" s="50"/>
      <c r="C17" s="16"/>
      <c r="D17" s="16">
        <v>2</v>
      </c>
      <c r="E17" s="92" t="s">
        <v>77</v>
      </c>
      <c r="F17" s="92"/>
      <c r="G17" s="16"/>
      <c r="H17" s="16"/>
      <c r="I17" s="16"/>
      <c r="J17" s="16"/>
      <c r="K17" s="16"/>
      <c r="L17" s="18">
        <v>1266208.5977849783</v>
      </c>
      <c r="M17" s="16"/>
      <c r="N17" s="18">
        <v>642871.2385200597</v>
      </c>
      <c r="O17" s="16"/>
      <c r="P17" s="18">
        <v>154479.430044652</v>
      </c>
      <c r="Q17" s="16"/>
      <c r="R17" s="18">
        <v>141092.82931618483</v>
      </c>
      <c r="S17" s="16"/>
      <c r="T17" s="18">
        <v>208140.69957598584</v>
      </c>
      <c r="U17" s="16"/>
      <c r="V17" s="18">
        <v>115390.07118905385</v>
      </c>
      <c r="W17" s="16"/>
      <c r="X17" s="18">
        <v>0</v>
      </c>
      <c r="Y17" s="16"/>
      <c r="Z17" s="18">
        <v>3682.584280790421</v>
      </c>
      <c r="AA17" s="16"/>
      <c r="AB17" s="18">
        <v>551.7448582516207</v>
      </c>
      <c r="AC17" s="53"/>
    </row>
    <row r="18" spans="2:29" ht="12.75">
      <c r="B18" s="50"/>
      <c r="C18" s="16"/>
      <c r="D18" s="16">
        <v>3</v>
      </c>
      <c r="E18" s="40" t="s">
        <v>78</v>
      </c>
      <c r="F18" s="40"/>
      <c r="G18" s="16"/>
      <c r="H18" s="16"/>
      <c r="I18" s="16"/>
      <c r="J18" s="16"/>
      <c r="K18" s="16"/>
      <c r="L18" s="14">
        <v>2774547.3911179043</v>
      </c>
      <c r="M18" s="16"/>
      <c r="N18" s="14">
        <v>1055446.416970987</v>
      </c>
      <c r="O18" s="16"/>
      <c r="P18" s="14">
        <v>327206.0825452639</v>
      </c>
      <c r="Q18" s="16"/>
      <c r="R18" s="14">
        <v>708801.4367153221</v>
      </c>
      <c r="S18" s="16"/>
      <c r="T18" s="14">
        <v>350796.8177391</v>
      </c>
      <c r="U18" s="16"/>
      <c r="V18" s="14">
        <v>321756.2090193655</v>
      </c>
      <c r="W18" s="16"/>
      <c r="X18" s="14">
        <v>0</v>
      </c>
      <c r="Y18" s="16"/>
      <c r="Z18" s="14">
        <v>4155.541704952209</v>
      </c>
      <c r="AA18" s="16"/>
      <c r="AB18" s="14">
        <v>6384.886422913676</v>
      </c>
      <c r="AC18" s="53"/>
    </row>
    <row r="19" spans="2:29" ht="5.25" customHeight="1">
      <c r="B19" s="50"/>
      <c r="C19" s="16"/>
      <c r="E19" s="16"/>
      <c r="F19" s="16"/>
      <c r="G19" s="16"/>
      <c r="H19" s="16"/>
      <c r="I19" s="16"/>
      <c r="J19" s="16"/>
      <c r="K19" s="16"/>
      <c r="L19" s="18"/>
      <c r="M19" s="16"/>
      <c r="N19" s="18"/>
      <c r="O19" s="16"/>
      <c r="P19" s="16"/>
      <c r="Q19" s="16"/>
      <c r="R19" s="18"/>
      <c r="S19" s="16"/>
      <c r="T19" s="18"/>
      <c r="U19" s="16"/>
      <c r="V19" s="16"/>
      <c r="W19" s="16"/>
      <c r="X19" s="18"/>
      <c r="Y19" s="16"/>
      <c r="Z19" s="18"/>
      <c r="AA19" s="16"/>
      <c r="AB19" s="18"/>
      <c r="AC19" s="53"/>
    </row>
    <row r="20" spans="2:29" ht="12.75">
      <c r="B20" s="50"/>
      <c r="C20" s="91" t="s">
        <v>80</v>
      </c>
      <c r="D20" s="91" t="s">
        <v>81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53"/>
    </row>
    <row r="21" spans="2:29" ht="12.75">
      <c r="B21" s="50"/>
      <c r="C21" s="16"/>
      <c r="D21" s="16">
        <v>1</v>
      </c>
      <c r="E21" s="92" t="s">
        <v>82</v>
      </c>
      <c r="F21" s="92"/>
      <c r="G21" s="16"/>
      <c r="H21" s="16"/>
      <c r="I21" s="94">
        <v>5</v>
      </c>
      <c r="J21" s="94"/>
      <c r="K21" s="16"/>
      <c r="L21" s="18">
        <v>354280</v>
      </c>
      <c r="M21" s="16"/>
      <c r="N21" s="18">
        <v>141755.40440605886</v>
      </c>
      <c r="O21" s="16"/>
      <c r="P21" s="18">
        <v>43946.551724000194</v>
      </c>
      <c r="Q21" s="16"/>
      <c r="R21" s="18">
        <v>95198.04386994096</v>
      </c>
      <c r="S21" s="16"/>
      <c r="T21" s="18">
        <v>72600</v>
      </c>
      <c r="U21" s="16"/>
      <c r="V21" s="18"/>
      <c r="W21" s="16"/>
      <c r="X21" s="18"/>
      <c r="Y21" s="16"/>
      <c r="Z21" s="18">
        <v>780</v>
      </c>
      <c r="AA21" s="16"/>
      <c r="AB21" s="18"/>
      <c r="AC21" s="53"/>
    </row>
    <row r="22" spans="2:29" ht="12.75">
      <c r="B22" s="50"/>
      <c r="C22" s="16"/>
      <c r="D22" s="16">
        <v>2</v>
      </c>
      <c r="E22" s="92" t="s">
        <v>83</v>
      </c>
      <c r="F22" s="92"/>
      <c r="G22" s="16"/>
      <c r="H22" s="16"/>
      <c r="I22" s="95"/>
      <c r="J22" s="95"/>
      <c r="K22" s="16"/>
      <c r="L22" s="18">
        <v>0</v>
      </c>
      <c r="M22" s="16"/>
      <c r="N22" s="18"/>
      <c r="O22" s="16"/>
      <c r="P22" s="18"/>
      <c r="Q22" s="16"/>
      <c r="R22" s="18"/>
      <c r="S22" s="16"/>
      <c r="T22" s="18"/>
      <c r="U22" s="16"/>
      <c r="V22" s="18">
        <v>0</v>
      </c>
      <c r="W22" s="16"/>
      <c r="X22" s="18"/>
      <c r="Y22" s="16"/>
      <c r="Z22" s="18"/>
      <c r="AA22" s="16"/>
      <c r="AB22" s="18"/>
      <c r="AC22" s="53"/>
    </row>
    <row r="23" spans="2:29" ht="12.75">
      <c r="B23" s="50"/>
      <c r="C23" s="16"/>
      <c r="D23" s="16">
        <v>3</v>
      </c>
      <c r="E23" s="92" t="s">
        <v>84</v>
      </c>
      <c r="F23" s="92"/>
      <c r="G23" s="16"/>
      <c r="H23" s="16"/>
      <c r="I23" s="16"/>
      <c r="J23" s="16"/>
      <c r="K23" s="16"/>
      <c r="L23" s="18">
        <v>70000</v>
      </c>
      <c r="M23" s="16"/>
      <c r="N23" s="18">
        <v>1380.4433011733104</v>
      </c>
      <c r="O23" s="16"/>
      <c r="P23" s="18">
        <v>427.96056482816897</v>
      </c>
      <c r="Q23" s="16"/>
      <c r="R23" s="18">
        <v>60927.05814283188</v>
      </c>
      <c r="S23" s="16"/>
      <c r="T23" s="18">
        <v>458.81544466332383</v>
      </c>
      <c r="U23" s="16"/>
      <c r="V23" s="18">
        <v>420.8325465033173</v>
      </c>
      <c r="W23" s="16"/>
      <c r="X23" s="18"/>
      <c r="Y23" s="16"/>
      <c r="Z23" s="18"/>
      <c r="AA23" s="16"/>
      <c r="AB23" s="18">
        <v>6384.89</v>
      </c>
      <c r="AC23" s="53"/>
    </row>
    <row r="24" spans="2:29" ht="12.75">
      <c r="B24" s="50"/>
      <c r="C24" s="16"/>
      <c r="D24" s="16">
        <v>4</v>
      </c>
      <c r="E24" s="16" t="s">
        <v>54</v>
      </c>
      <c r="F24" s="16"/>
      <c r="G24" s="16"/>
      <c r="H24" s="16"/>
      <c r="I24" s="16"/>
      <c r="J24" s="16"/>
      <c r="K24" s="16"/>
      <c r="L24" s="14">
        <v>424280</v>
      </c>
      <c r="M24" s="16"/>
      <c r="N24" s="14">
        <v>143135.84770723217</v>
      </c>
      <c r="O24" s="16"/>
      <c r="P24" s="14">
        <v>44374.512288828366</v>
      </c>
      <c r="Q24" s="16"/>
      <c r="R24" s="14">
        <v>156125.10201277284</v>
      </c>
      <c r="S24" s="16"/>
      <c r="T24" s="14">
        <v>73058.81544466333</v>
      </c>
      <c r="U24" s="16"/>
      <c r="V24" s="14">
        <v>420.8325465033173</v>
      </c>
      <c r="W24" s="16"/>
      <c r="X24" s="14">
        <v>0</v>
      </c>
      <c r="Y24" s="16"/>
      <c r="Z24" s="14">
        <v>780</v>
      </c>
      <c r="AA24" s="16"/>
      <c r="AB24" s="14">
        <v>6384.89</v>
      </c>
      <c r="AC24" s="53"/>
    </row>
    <row r="25" spans="2:29" ht="4.5" customHeight="1">
      <c r="B25" s="5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53"/>
    </row>
    <row r="26" spans="2:29" ht="12.75">
      <c r="B26" s="50"/>
      <c r="C26" s="91" t="s">
        <v>85</v>
      </c>
      <c r="D26" s="91" t="s">
        <v>207</v>
      </c>
      <c r="E26" s="16"/>
      <c r="F26" s="16"/>
      <c r="G26" s="16"/>
      <c r="H26" s="16"/>
      <c r="I26" s="16"/>
      <c r="J26" s="16"/>
      <c r="K26" s="16"/>
      <c r="L26" s="18">
        <v>2350267.3911179043</v>
      </c>
      <c r="M26" s="16"/>
      <c r="N26" s="18">
        <v>912310.5692637549</v>
      </c>
      <c r="O26" s="16"/>
      <c r="P26" s="18">
        <v>282831.57025643555</v>
      </c>
      <c r="Q26" s="16"/>
      <c r="R26" s="18">
        <v>552676.3347025493</v>
      </c>
      <c r="S26" s="16"/>
      <c r="T26" s="18">
        <v>277738.0022944367</v>
      </c>
      <c r="U26" s="16"/>
      <c r="V26" s="96">
        <v>321335.37647286215</v>
      </c>
      <c r="W26" s="16"/>
      <c r="X26" s="18">
        <v>0</v>
      </c>
      <c r="Y26" s="16"/>
      <c r="Z26" s="18">
        <v>3375.5417049522093</v>
      </c>
      <c r="AA26" s="16"/>
      <c r="AB26" s="18">
        <v>-0.00357708632327558</v>
      </c>
      <c r="AC26" s="53"/>
    </row>
    <row r="27" spans="2:29" ht="12.75">
      <c r="B27" s="50"/>
      <c r="C27" s="91"/>
      <c r="D27" s="91"/>
      <c r="E27" s="16"/>
      <c r="F27" s="16"/>
      <c r="G27" s="16"/>
      <c r="H27" s="16"/>
      <c r="I27" s="16"/>
      <c r="J27" s="16"/>
      <c r="K27" s="16"/>
      <c r="L27" s="18"/>
      <c r="M27" s="16"/>
      <c r="N27" s="18"/>
      <c r="O27" s="16"/>
      <c r="P27" s="18"/>
      <c r="Q27" s="16"/>
      <c r="R27" s="18"/>
      <c r="S27" s="16"/>
      <c r="T27" s="18"/>
      <c r="U27" s="16"/>
      <c r="V27" s="97"/>
      <c r="W27" s="16"/>
      <c r="X27" s="18"/>
      <c r="Y27" s="16"/>
      <c r="Z27" s="18"/>
      <c r="AA27" s="16"/>
      <c r="AB27" s="18"/>
      <c r="AC27" s="53"/>
    </row>
    <row r="28" spans="2:29" ht="4.5" customHeight="1">
      <c r="B28" s="50"/>
      <c r="C28" s="91"/>
      <c r="D28" s="91"/>
      <c r="E28" s="16"/>
      <c r="F28" s="16"/>
      <c r="G28" s="16"/>
      <c r="H28" s="16"/>
      <c r="I28" s="16"/>
      <c r="J28" s="16"/>
      <c r="K28" s="16"/>
      <c r="L28" s="18"/>
      <c r="M28" s="16"/>
      <c r="N28" s="18"/>
      <c r="O28" s="16"/>
      <c r="P28" s="18"/>
      <c r="Q28" s="16"/>
      <c r="R28" s="18"/>
      <c r="S28" s="16"/>
      <c r="T28" s="18"/>
      <c r="U28" s="16"/>
      <c r="V28" s="97"/>
      <c r="W28" s="16"/>
      <c r="X28" s="18"/>
      <c r="Y28" s="16"/>
      <c r="Z28" s="18"/>
      <c r="AA28" s="16"/>
      <c r="AB28" s="18"/>
      <c r="AC28" s="53"/>
    </row>
    <row r="29" spans="2:29" ht="12.75">
      <c r="B29" s="50"/>
      <c r="C29" s="91" t="s">
        <v>86</v>
      </c>
      <c r="D29" s="91" t="s">
        <v>87</v>
      </c>
      <c r="E29" s="16"/>
      <c r="F29" s="16"/>
      <c r="G29" s="16"/>
      <c r="H29" s="16"/>
      <c r="I29" s="16"/>
      <c r="J29" s="98"/>
      <c r="K29" s="40"/>
      <c r="L29" s="19"/>
      <c r="M29" s="40"/>
      <c r="N29" s="19"/>
      <c r="O29" s="40"/>
      <c r="P29" s="19"/>
      <c r="Q29" s="40"/>
      <c r="R29" s="19"/>
      <c r="S29" s="40"/>
      <c r="T29" s="19"/>
      <c r="U29" s="40"/>
      <c r="V29" s="99"/>
      <c r="W29" s="40"/>
      <c r="X29" s="19"/>
      <c r="Y29" s="16"/>
      <c r="Z29" s="18"/>
      <c r="AA29" s="16"/>
      <c r="AB29" s="18"/>
      <c r="AC29" s="53"/>
    </row>
    <row r="30" spans="2:29" ht="12.75">
      <c r="B30" s="50"/>
      <c r="C30" s="91"/>
      <c r="D30" s="16">
        <v>1</v>
      </c>
      <c r="E30" s="40" t="s">
        <v>88</v>
      </c>
      <c r="F30" s="40"/>
      <c r="G30" s="16"/>
      <c r="H30" s="16"/>
      <c r="I30" s="18">
        <v>-113521.84602020535</v>
      </c>
      <c r="J30" s="98">
        <v>0.33</v>
      </c>
      <c r="K30" s="40"/>
      <c r="L30" s="19">
        <v>-37462.209186667766</v>
      </c>
      <c r="M30" s="40"/>
      <c r="N30" s="19">
        <v>-19554.187058335923</v>
      </c>
      <c r="O30" s="40"/>
      <c r="P30" s="19">
        <v>-6062.125790409762</v>
      </c>
      <c r="Q30" s="40"/>
      <c r="R30" s="19">
        <v>-11845.89633792208</v>
      </c>
      <c r="S30" s="40"/>
      <c r="T30" s="19"/>
      <c r="U30" s="40"/>
      <c r="V30" s="99"/>
      <c r="W30" s="40"/>
      <c r="X30" s="19"/>
      <c r="Y30" s="16"/>
      <c r="Z30" s="18"/>
      <c r="AA30" s="16"/>
      <c r="AB30" s="18"/>
      <c r="AC30" s="53"/>
    </row>
    <row r="31" spans="2:29" ht="12.75">
      <c r="B31" s="50"/>
      <c r="C31" s="91"/>
      <c r="D31" s="16">
        <v>2</v>
      </c>
      <c r="E31" s="40" t="s">
        <v>89</v>
      </c>
      <c r="F31" s="40"/>
      <c r="G31" s="16"/>
      <c r="H31" s="16"/>
      <c r="I31" s="18">
        <v>-68759.84783788957</v>
      </c>
      <c r="J31" s="98">
        <v>0.33</v>
      </c>
      <c r="K31" s="40"/>
      <c r="L31" s="19">
        <v>-22690.74978650356</v>
      </c>
      <c r="M31" s="40"/>
      <c r="N31" s="19">
        <v>-11843.913518509004</v>
      </c>
      <c r="O31" s="40"/>
      <c r="P31" s="19">
        <v>-3671.811739641117</v>
      </c>
      <c r="Q31" s="40"/>
      <c r="R31" s="19">
        <v>-7175.024528353438</v>
      </c>
      <c r="S31" s="40"/>
      <c r="T31" s="19"/>
      <c r="U31" s="40"/>
      <c r="V31" s="99"/>
      <c r="W31" s="40"/>
      <c r="X31" s="19"/>
      <c r="Y31" s="16"/>
      <c r="Z31" s="18"/>
      <c r="AA31" s="16"/>
      <c r="AB31" s="18"/>
      <c r="AC31" s="53"/>
    </row>
    <row r="32" spans="2:29" ht="12.75">
      <c r="B32" s="50"/>
      <c r="C32" s="91"/>
      <c r="D32" s="16">
        <v>3</v>
      </c>
      <c r="E32" s="40" t="s">
        <v>90</v>
      </c>
      <c r="F32" s="40"/>
      <c r="G32" s="16"/>
      <c r="H32" s="16"/>
      <c r="I32" s="18">
        <v>-68549.96</v>
      </c>
      <c r="J32" s="98">
        <v>0.33</v>
      </c>
      <c r="K32" s="40"/>
      <c r="L32" s="19">
        <v>-22621.486800000002</v>
      </c>
      <c r="M32" s="40"/>
      <c r="N32" s="19"/>
      <c r="O32" s="40"/>
      <c r="P32" s="19"/>
      <c r="Q32" s="40"/>
      <c r="R32" s="19"/>
      <c r="S32" s="40"/>
      <c r="T32" s="19">
        <v>-22621.486800000002</v>
      </c>
      <c r="U32" s="40"/>
      <c r="V32" s="99"/>
      <c r="W32" s="40"/>
      <c r="X32" s="19"/>
      <c r="Y32" s="16"/>
      <c r="Z32" s="18"/>
      <c r="AA32" s="16"/>
      <c r="AB32" s="18"/>
      <c r="AC32" s="53"/>
    </row>
    <row r="33" spans="2:29" ht="12.75">
      <c r="B33" s="50"/>
      <c r="C33" s="91"/>
      <c r="D33" s="16">
        <v>4</v>
      </c>
      <c r="E33" s="40" t="s">
        <v>91</v>
      </c>
      <c r="F33" s="40"/>
      <c r="G33" s="16"/>
      <c r="H33" s="16"/>
      <c r="I33" s="18">
        <v>-67601.86967289506</v>
      </c>
      <c r="J33" s="98">
        <v>0.33</v>
      </c>
      <c r="K33" s="40"/>
      <c r="L33" s="19">
        <v>-22308.61699205537</v>
      </c>
      <c r="M33" s="40"/>
      <c r="N33" s="19"/>
      <c r="O33" s="40"/>
      <c r="P33" s="19"/>
      <c r="Q33" s="40"/>
      <c r="R33" s="19"/>
      <c r="S33" s="40"/>
      <c r="T33" s="19">
        <v>-22308.61699205537</v>
      </c>
      <c r="U33" s="40"/>
      <c r="V33" s="99"/>
      <c r="W33" s="40"/>
      <c r="X33" s="19"/>
      <c r="Y33" s="16"/>
      <c r="Z33" s="18"/>
      <c r="AA33" s="16"/>
      <c r="AB33" s="18"/>
      <c r="AC33" s="53"/>
    </row>
    <row r="34" spans="2:29" ht="5.25" customHeight="1">
      <c r="B34" s="50"/>
      <c r="C34" s="91"/>
      <c r="D34" s="91"/>
      <c r="E34" s="16"/>
      <c r="F34" s="16"/>
      <c r="G34" s="16"/>
      <c r="H34" s="16"/>
      <c r="I34" s="16"/>
      <c r="J34" s="40"/>
      <c r="K34" s="40"/>
      <c r="L34" s="19"/>
      <c r="M34" s="40"/>
      <c r="N34" s="19"/>
      <c r="O34" s="40"/>
      <c r="P34" s="19"/>
      <c r="Q34" s="40"/>
      <c r="R34" s="19"/>
      <c r="S34" s="40"/>
      <c r="T34" s="19"/>
      <c r="U34" s="40"/>
      <c r="V34" s="19"/>
      <c r="W34" s="40"/>
      <c r="X34" s="19"/>
      <c r="Y34" s="16"/>
      <c r="Z34" s="18"/>
      <c r="AA34" s="16"/>
      <c r="AB34" s="18"/>
      <c r="AC34" s="53"/>
    </row>
    <row r="35" spans="2:29" ht="12.75">
      <c r="B35" s="50"/>
      <c r="C35" s="91" t="s">
        <v>92</v>
      </c>
      <c r="D35" s="91" t="s">
        <v>93</v>
      </c>
      <c r="E35" s="16"/>
      <c r="F35" s="16"/>
      <c r="G35" s="16"/>
      <c r="H35" s="16"/>
      <c r="I35" s="18"/>
      <c r="J35" s="40"/>
      <c r="K35" s="40"/>
      <c r="L35" s="15">
        <v>-105083.06276522668</v>
      </c>
      <c r="M35" s="40"/>
      <c r="N35" s="15">
        <v>-31398.100576844925</v>
      </c>
      <c r="O35" s="40"/>
      <c r="P35" s="15">
        <v>-9733.93753005088</v>
      </c>
      <c r="Q35" s="40"/>
      <c r="R35" s="15">
        <v>-19020.92086627552</v>
      </c>
      <c r="S35" s="40"/>
      <c r="T35" s="15">
        <v>-44930.10379205537</v>
      </c>
      <c r="U35" s="40"/>
      <c r="V35" s="19"/>
      <c r="W35" s="40"/>
      <c r="X35" s="19"/>
      <c r="Y35" s="16"/>
      <c r="Z35" s="18"/>
      <c r="AA35" s="16"/>
      <c r="AB35" s="18"/>
      <c r="AC35" s="53"/>
    </row>
    <row r="36" spans="2:29" ht="4.5" customHeight="1">
      <c r="B36" s="50"/>
      <c r="C36" s="91"/>
      <c r="D36" s="91"/>
      <c r="E36" s="16"/>
      <c r="F36" s="16"/>
      <c r="G36" s="16"/>
      <c r="H36" s="16"/>
      <c r="I36" s="18"/>
      <c r="J36" s="40"/>
      <c r="K36" s="40"/>
      <c r="L36" s="19"/>
      <c r="M36" s="40"/>
      <c r="N36" s="19"/>
      <c r="O36" s="40"/>
      <c r="P36" s="19"/>
      <c r="Q36" s="40"/>
      <c r="R36" s="19"/>
      <c r="S36" s="40"/>
      <c r="T36" s="19"/>
      <c r="U36" s="40"/>
      <c r="V36" s="19"/>
      <c r="W36" s="40"/>
      <c r="X36" s="19"/>
      <c r="Y36" s="16"/>
      <c r="Z36" s="18"/>
      <c r="AA36" s="16"/>
      <c r="AB36" s="18"/>
      <c r="AC36" s="53"/>
    </row>
    <row r="37" spans="2:29" ht="12.75">
      <c r="B37" s="50"/>
      <c r="C37" s="91"/>
      <c r="D37" s="16"/>
      <c r="E37" s="16"/>
      <c r="F37" s="16"/>
      <c r="G37" s="16"/>
      <c r="H37" s="16"/>
      <c r="I37" s="18"/>
      <c r="J37" s="40"/>
      <c r="K37" s="40"/>
      <c r="L37" s="19"/>
      <c r="M37" s="40"/>
      <c r="N37" s="19"/>
      <c r="O37" s="40"/>
      <c r="P37" s="19"/>
      <c r="Q37" s="40"/>
      <c r="R37" s="19"/>
      <c r="S37" s="40"/>
      <c r="T37" s="19"/>
      <c r="U37" s="40"/>
      <c r="V37" s="19"/>
      <c r="W37" s="40"/>
      <c r="X37" s="19"/>
      <c r="Y37" s="16"/>
      <c r="Z37" s="18"/>
      <c r="AA37" s="16"/>
      <c r="AB37" s="18"/>
      <c r="AC37" s="53"/>
    </row>
    <row r="38" spans="2:29" s="93" customFormat="1" ht="12.75">
      <c r="B38" s="100"/>
      <c r="C38" s="91" t="s">
        <v>94</v>
      </c>
      <c r="D38" s="91" t="s">
        <v>95</v>
      </c>
      <c r="E38" s="91"/>
      <c r="F38" s="91"/>
      <c r="G38" s="91"/>
      <c r="H38" s="91"/>
      <c r="I38" s="97"/>
      <c r="J38" s="101"/>
      <c r="K38" s="101"/>
      <c r="L38" s="102">
        <v>2245184.3283526776</v>
      </c>
      <c r="M38" s="101"/>
      <c r="N38" s="102">
        <v>880912.46868691</v>
      </c>
      <c r="O38" s="101"/>
      <c r="P38" s="102">
        <v>273097.6327263847</v>
      </c>
      <c r="Q38" s="101"/>
      <c r="R38" s="102">
        <v>533655.4138362737</v>
      </c>
      <c r="S38" s="101"/>
      <c r="T38" s="102">
        <v>232807.89850238131</v>
      </c>
      <c r="U38" s="101"/>
      <c r="V38" s="99"/>
      <c r="W38" s="101"/>
      <c r="X38" s="99"/>
      <c r="Y38" s="91"/>
      <c r="Z38" s="97"/>
      <c r="AA38" s="91"/>
      <c r="AB38" s="97"/>
      <c r="AC38" s="103"/>
    </row>
    <row r="39" spans="2:29" ht="4.5" customHeight="1">
      <c r="B39" s="50"/>
      <c r="C39" s="91"/>
      <c r="D39" s="91"/>
      <c r="E39" s="16"/>
      <c r="F39" s="16"/>
      <c r="G39" s="16"/>
      <c r="H39" s="16"/>
      <c r="I39" s="18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16"/>
      <c r="Z39" s="16"/>
      <c r="AA39" s="16"/>
      <c r="AB39" s="16"/>
      <c r="AC39" s="53"/>
    </row>
    <row r="40" spans="2:29" ht="12.75">
      <c r="B40" s="50"/>
      <c r="C40" s="91"/>
      <c r="D40" s="16">
        <v>1</v>
      </c>
      <c r="E40" s="16" t="s">
        <v>96</v>
      </c>
      <c r="F40" s="16"/>
      <c r="G40" s="16"/>
      <c r="H40" s="16"/>
      <c r="I40" s="16"/>
      <c r="J40" s="40"/>
      <c r="K40" s="40"/>
      <c r="L40" s="40"/>
      <c r="M40" s="40"/>
      <c r="N40" s="104">
        <v>682000</v>
      </c>
      <c r="O40" s="40"/>
      <c r="P40" s="104">
        <v>682000</v>
      </c>
      <c r="Q40" s="40"/>
      <c r="R40" s="104">
        <v>682000</v>
      </c>
      <c r="S40" s="40"/>
      <c r="T40" s="40"/>
      <c r="U40" s="40"/>
      <c r="V40" s="40"/>
      <c r="W40" s="40"/>
      <c r="X40" s="104">
        <v>0</v>
      </c>
      <c r="Y40" s="16"/>
      <c r="Z40" s="17">
        <v>1000</v>
      </c>
      <c r="AA40" s="16"/>
      <c r="AB40" s="16"/>
      <c r="AC40" s="53"/>
    </row>
    <row r="41" spans="2:29" ht="12.75">
      <c r="B41" s="50"/>
      <c r="C41" s="91"/>
      <c r="D41" s="16">
        <v>2</v>
      </c>
      <c r="E41" s="16" t="s">
        <v>97</v>
      </c>
      <c r="F41" s="16"/>
      <c r="G41" s="16"/>
      <c r="H41" s="16"/>
      <c r="I41" s="16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104">
        <v>944000</v>
      </c>
      <c r="U41" s="40"/>
      <c r="V41" s="40"/>
      <c r="W41" s="40"/>
      <c r="X41" s="40"/>
      <c r="Y41" s="16"/>
      <c r="Z41" s="16"/>
      <c r="AA41" s="16"/>
      <c r="AB41" s="16"/>
      <c r="AC41" s="53"/>
    </row>
    <row r="42" spans="2:29" ht="5.25" customHeight="1">
      <c r="B42" s="50"/>
      <c r="C42" s="91"/>
      <c r="D42" s="16"/>
      <c r="E42" s="16"/>
      <c r="F42" s="16"/>
      <c r="G42" s="16"/>
      <c r="H42" s="16"/>
      <c r="I42" s="16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104"/>
      <c r="U42" s="40"/>
      <c r="V42" s="40"/>
      <c r="W42" s="40"/>
      <c r="X42" s="40"/>
      <c r="Y42" s="16"/>
      <c r="Z42" s="16"/>
      <c r="AA42" s="16"/>
      <c r="AB42" s="16"/>
      <c r="AC42" s="53"/>
    </row>
    <row r="43" spans="2:29" ht="15">
      <c r="B43" s="50"/>
      <c r="C43" s="91" t="s">
        <v>98</v>
      </c>
      <c r="D43" s="105" t="s">
        <v>99</v>
      </c>
      <c r="G43" s="16"/>
      <c r="H43" s="16"/>
      <c r="I43" s="16"/>
      <c r="J43" s="40"/>
      <c r="K43" s="40"/>
      <c r="L43" s="106" t="s">
        <v>79</v>
      </c>
      <c r="M43" s="40"/>
      <c r="N43" s="107" t="s">
        <v>79</v>
      </c>
      <c r="O43" s="40"/>
      <c r="P43" s="107" t="s">
        <v>100</v>
      </c>
      <c r="Q43" s="40"/>
      <c r="R43" s="107" t="s">
        <v>79</v>
      </c>
      <c r="S43" s="40"/>
      <c r="T43" s="40"/>
      <c r="U43" s="40"/>
      <c r="V43" s="107"/>
      <c r="W43" s="40"/>
      <c r="X43" s="40"/>
      <c r="Y43" s="16"/>
      <c r="Z43" s="16"/>
      <c r="AA43" s="16"/>
      <c r="AB43" s="16"/>
      <c r="AC43" s="53"/>
    </row>
    <row r="44" spans="2:29" ht="12.75">
      <c r="B44" s="50"/>
      <c r="C44" s="16"/>
      <c r="D44" s="16"/>
      <c r="E44" s="16"/>
      <c r="F44" s="16"/>
      <c r="G44" s="16"/>
      <c r="H44" s="16"/>
      <c r="I44" s="16"/>
      <c r="J44" s="40"/>
      <c r="K44" s="40"/>
      <c r="L44" s="106">
        <v>2011</v>
      </c>
      <c r="M44" s="40"/>
      <c r="N44" s="107">
        <v>2012</v>
      </c>
      <c r="O44" s="40"/>
      <c r="P44" s="107" t="s">
        <v>101</v>
      </c>
      <c r="Q44" s="40"/>
      <c r="R44" s="107">
        <v>2012</v>
      </c>
      <c r="S44" s="40"/>
      <c r="T44" s="40"/>
      <c r="U44" s="40"/>
      <c r="V44" s="107"/>
      <c r="W44" s="40"/>
      <c r="X44" s="40"/>
      <c r="Y44" s="16"/>
      <c r="Z44" s="16"/>
      <c r="AA44" s="16"/>
      <c r="AB44" s="16"/>
      <c r="AC44" s="53"/>
    </row>
    <row r="45" spans="2:29" ht="12.75">
      <c r="B45" s="50"/>
      <c r="D45" s="76" t="s">
        <v>102</v>
      </c>
      <c r="E45" s="91" t="s">
        <v>103</v>
      </c>
      <c r="F45" s="91"/>
      <c r="G45" s="16"/>
      <c r="H45" s="16"/>
      <c r="I45" s="16"/>
      <c r="J45" s="40"/>
      <c r="K45" s="40"/>
      <c r="L45" s="106" t="s">
        <v>104</v>
      </c>
      <c r="M45" s="40"/>
      <c r="N45" s="107" t="s">
        <v>104</v>
      </c>
      <c r="O45" s="40"/>
      <c r="P45" s="107" t="s">
        <v>104</v>
      </c>
      <c r="Q45" s="40"/>
      <c r="R45" s="107" t="s">
        <v>104</v>
      </c>
      <c r="S45" s="40"/>
      <c r="T45" s="40"/>
      <c r="U45" s="40"/>
      <c r="V45" s="107"/>
      <c r="W45" s="40"/>
      <c r="X45" s="40"/>
      <c r="Y45" s="16"/>
      <c r="Z45" s="16"/>
      <c r="AA45" s="16"/>
      <c r="AB45" s="16"/>
      <c r="AC45" s="53"/>
    </row>
    <row r="46" spans="2:29" ht="12.75">
      <c r="B46" s="50"/>
      <c r="D46" s="108">
        <v>1</v>
      </c>
      <c r="E46" s="92" t="s">
        <v>105</v>
      </c>
      <c r="F46" s="92"/>
      <c r="G46" s="92"/>
      <c r="H46" s="92"/>
      <c r="I46" s="92"/>
      <c r="J46" s="40"/>
      <c r="K46" s="40"/>
      <c r="L46" s="109">
        <v>1.32</v>
      </c>
      <c r="M46" s="40"/>
      <c r="N46" s="110">
        <v>1.34</v>
      </c>
      <c r="O46" s="40"/>
      <c r="P46" s="110">
        <v>-0.05</v>
      </c>
      <c r="Q46" s="40"/>
      <c r="R46" s="110">
        <v>1.29</v>
      </c>
      <c r="S46" s="40"/>
      <c r="T46" s="40"/>
      <c r="U46" s="40"/>
      <c r="V46" s="110"/>
      <c r="W46" s="40"/>
      <c r="X46" s="40"/>
      <c r="Y46" s="16"/>
      <c r="Z46" s="16"/>
      <c r="AA46" s="16"/>
      <c r="AB46" s="16"/>
      <c r="AC46" s="53"/>
    </row>
    <row r="47" spans="2:29" ht="12.75">
      <c r="B47" s="50"/>
      <c r="D47" s="108">
        <v>2</v>
      </c>
      <c r="E47" s="92" t="s">
        <v>106</v>
      </c>
      <c r="F47" s="92"/>
      <c r="G47" s="92"/>
      <c r="H47" s="92"/>
      <c r="I47" s="92"/>
      <c r="J47" s="40"/>
      <c r="K47" s="40"/>
      <c r="L47" s="109">
        <v>0.4</v>
      </c>
      <c r="M47" s="40"/>
      <c r="N47" s="110">
        <v>0.41</v>
      </c>
      <c r="O47" s="40"/>
      <c r="P47" s="110">
        <v>-0.01</v>
      </c>
      <c r="Q47" s="40"/>
      <c r="R47" s="110">
        <v>0.4</v>
      </c>
      <c r="S47" s="40"/>
      <c r="T47" s="40"/>
      <c r="U47" s="40"/>
      <c r="V47" s="110"/>
      <c r="W47" s="40"/>
      <c r="X47" s="40"/>
      <c r="Y47" s="16"/>
      <c r="Z47" s="16"/>
      <c r="AA47" s="16"/>
      <c r="AB47" s="16"/>
      <c r="AC47" s="53"/>
    </row>
    <row r="48" spans="2:29" ht="12.75">
      <c r="B48" s="50"/>
      <c r="D48" s="108">
        <v>3</v>
      </c>
      <c r="E48" s="111" t="s">
        <v>107</v>
      </c>
      <c r="F48" s="111"/>
      <c r="G48" s="111"/>
      <c r="H48" s="111"/>
      <c r="I48" s="111"/>
      <c r="J48" s="40"/>
      <c r="K48" s="40"/>
      <c r="L48" s="109">
        <v>0.78</v>
      </c>
      <c r="M48" s="40"/>
      <c r="N48" s="110">
        <v>0.81</v>
      </c>
      <c r="O48" s="40"/>
      <c r="P48" s="110">
        <v>-0.03</v>
      </c>
      <c r="Q48" s="40"/>
      <c r="R48" s="110">
        <v>0.78</v>
      </c>
      <c r="S48" s="40"/>
      <c r="T48" s="40"/>
      <c r="U48" s="40"/>
      <c r="V48" s="110"/>
      <c r="W48" s="40"/>
      <c r="X48" s="40"/>
      <c r="Y48" s="16"/>
      <c r="Z48" s="16"/>
      <c r="AA48" s="16"/>
      <c r="AB48" s="16"/>
      <c r="AC48" s="53"/>
    </row>
    <row r="49" spans="2:29" ht="12.75">
      <c r="B49" s="50"/>
      <c r="D49" s="108">
        <v>4</v>
      </c>
      <c r="E49" s="92" t="s">
        <v>54</v>
      </c>
      <c r="F49" s="92"/>
      <c r="G49" s="16"/>
      <c r="H49" s="16"/>
      <c r="I49" s="16"/>
      <c r="J49" s="40"/>
      <c r="K49" s="40"/>
      <c r="L49" s="112">
        <v>2.5</v>
      </c>
      <c r="M49" s="40"/>
      <c r="N49" s="113">
        <v>2.56</v>
      </c>
      <c r="O49" s="40"/>
      <c r="P49" s="113">
        <v>-0.09</v>
      </c>
      <c r="Q49" s="40"/>
      <c r="R49" s="114">
        <v>2.47</v>
      </c>
      <c r="S49" s="40"/>
      <c r="T49" s="40"/>
      <c r="U49" s="40"/>
      <c r="V49" s="115"/>
      <c r="W49" s="40"/>
      <c r="X49" s="40"/>
      <c r="Y49" s="16"/>
      <c r="Z49" s="16"/>
      <c r="AA49" s="16"/>
      <c r="AB49" s="16"/>
      <c r="AC49" s="53"/>
    </row>
    <row r="50" spans="2:29" ht="12.75">
      <c r="B50" s="50"/>
      <c r="D50" s="108"/>
      <c r="E50" s="16"/>
      <c r="F50" s="16"/>
      <c r="G50" s="97"/>
      <c r="H50" s="97"/>
      <c r="I50" s="97"/>
      <c r="J50" s="40"/>
      <c r="K50" s="40"/>
      <c r="L50" s="40"/>
      <c r="M50" s="40"/>
      <c r="N50" s="116"/>
      <c r="O50" s="40"/>
      <c r="P50" s="116"/>
      <c r="Q50" s="40"/>
      <c r="R50" s="40"/>
      <c r="S50" s="40"/>
      <c r="T50" s="40"/>
      <c r="U50" s="40"/>
      <c r="V50" s="40"/>
      <c r="W50" s="40"/>
      <c r="X50" s="40"/>
      <c r="Y50" s="16"/>
      <c r="Z50" s="16"/>
      <c r="AA50" s="16"/>
      <c r="AB50" s="16"/>
      <c r="AC50" s="53"/>
    </row>
    <row r="51" spans="2:29" ht="12.75">
      <c r="B51" s="50"/>
      <c r="D51" s="76" t="s">
        <v>108</v>
      </c>
      <c r="E51" s="91" t="s">
        <v>109</v>
      </c>
      <c r="F51" s="91"/>
      <c r="G51" s="16"/>
      <c r="H51" s="16"/>
      <c r="I51" s="16"/>
      <c r="J51" s="40"/>
      <c r="K51" s="40"/>
      <c r="L51" s="117" t="s">
        <v>110</v>
      </c>
      <c r="M51" s="40"/>
      <c r="N51" s="118" t="s">
        <v>110</v>
      </c>
      <c r="O51" s="40"/>
      <c r="P51" s="118" t="s">
        <v>110</v>
      </c>
      <c r="Q51" s="40"/>
      <c r="R51" s="118" t="s">
        <v>110</v>
      </c>
      <c r="S51" s="40"/>
      <c r="T51" s="40"/>
      <c r="U51" s="40"/>
      <c r="V51" s="118"/>
      <c r="W51" s="40"/>
      <c r="X51" s="40"/>
      <c r="Y51" s="16"/>
      <c r="Z51" s="16"/>
      <c r="AA51" s="16"/>
      <c r="AB51" s="16"/>
      <c r="AC51" s="53"/>
    </row>
    <row r="52" spans="2:29" ht="12.75">
      <c r="B52" s="50"/>
      <c r="D52" s="76"/>
      <c r="E52" s="91" t="s">
        <v>111</v>
      </c>
      <c r="F52" s="91"/>
      <c r="G52" s="16"/>
      <c r="H52" s="16"/>
      <c r="I52" s="16"/>
      <c r="J52" s="40"/>
      <c r="K52" s="40"/>
      <c r="L52" s="119">
        <v>0.29</v>
      </c>
      <c r="M52" s="40"/>
      <c r="N52" s="115">
        <v>0.29</v>
      </c>
      <c r="O52" s="40"/>
      <c r="P52" s="115">
        <v>-0.05</v>
      </c>
      <c r="Q52" s="40"/>
      <c r="R52" s="114">
        <v>0.24</v>
      </c>
      <c r="S52" s="40"/>
      <c r="T52" s="40"/>
      <c r="U52" s="40"/>
      <c r="V52" s="115"/>
      <c r="W52" s="40"/>
      <c r="X52" s="40"/>
      <c r="Y52" s="16"/>
      <c r="Z52" s="16"/>
      <c r="AA52" s="16"/>
      <c r="AB52" s="16"/>
      <c r="AC52" s="53"/>
    </row>
    <row r="53" spans="2:29" ht="12.75">
      <c r="B53" s="50"/>
      <c r="D53" s="76"/>
      <c r="E53" s="91"/>
      <c r="F53" s="91"/>
      <c r="G53" s="16"/>
      <c r="H53" s="16"/>
      <c r="I53" s="16"/>
      <c r="J53" s="40"/>
      <c r="K53" s="40"/>
      <c r="L53" s="3"/>
      <c r="M53" s="40"/>
      <c r="N53" s="115"/>
      <c r="O53" s="40"/>
      <c r="P53" s="115"/>
      <c r="Q53" s="40"/>
      <c r="R53" s="40"/>
      <c r="S53" s="40"/>
      <c r="T53" s="40"/>
      <c r="U53" s="40"/>
      <c r="V53" s="40"/>
      <c r="W53" s="40"/>
      <c r="X53" s="40"/>
      <c r="Y53" s="16"/>
      <c r="Z53" s="16"/>
      <c r="AA53" s="16"/>
      <c r="AB53" s="16"/>
      <c r="AC53" s="53"/>
    </row>
    <row r="54" spans="2:29" ht="12.75">
      <c r="B54" s="50"/>
      <c r="D54" s="76"/>
      <c r="E54" s="91"/>
      <c r="F54" s="91"/>
      <c r="G54" s="16"/>
      <c r="H54" s="16"/>
      <c r="I54" s="16"/>
      <c r="J54" s="40"/>
      <c r="K54" s="40"/>
      <c r="L54" s="117" t="s">
        <v>104</v>
      </c>
      <c r="M54" s="40"/>
      <c r="N54" s="107" t="s">
        <v>104</v>
      </c>
      <c r="O54" s="40"/>
      <c r="P54" s="107" t="s">
        <v>104</v>
      </c>
      <c r="Q54" s="40"/>
      <c r="R54" s="107" t="s">
        <v>104</v>
      </c>
      <c r="S54" s="40"/>
      <c r="T54" s="40"/>
      <c r="U54" s="40"/>
      <c r="V54" s="107"/>
      <c r="W54" s="40"/>
      <c r="X54" s="40"/>
      <c r="Y54" s="16"/>
      <c r="Z54" s="16"/>
      <c r="AA54" s="16"/>
      <c r="AB54" s="16"/>
      <c r="AC54" s="53"/>
    </row>
    <row r="55" spans="2:29" ht="12.75">
      <c r="B55" s="50"/>
      <c r="D55" s="76" t="s">
        <v>112</v>
      </c>
      <c r="E55" s="91" t="s">
        <v>113</v>
      </c>
      <c r="F55" s="91"/>
      <c r="G55" s="16"/>
      <c r="H55" s="16"/>
      <c r="I55" s="16"/>
      <c r="J55" s="40"/>
      <c r="K55" s="40"/>
      <c r="L55" s="120">
        <v>0</v>
      </c>
      <c r="M55" s="40"/>
      <c r="N55" s="115">
        <v>0</v>
      </c>
      <c r="O55" s="40"/>
      <c r="P55" s="115">
        <v>0</v>
      </c>
      <c r="Q55" s="40"/>
      <c r="R55" s="114">
        <v>0</v>
      </c>
      <c r="S55" s="40"/>
      <c r="T55" s="40"/>
      <c r="U55" s="40"/>
      <c r="V55" s="115"/>
      <c r="W55" s="40"/>
      <c r="X55" s="40"/>
      <c r="Y55" s="16"/>
      <c r="Z55" s="16"/>
      <c r="AA55" s="16"/>
      <c r="AB55" s="16"/>
      <c r="AC55" s="53"/>
    </row>
    <row r="56" spans="2:29" ht="12.75">
      <c r="B56" s="50"/>
      <c r="D56" s="76"/>
      <c r="E56" s="91"/>
      <c r="F56" s="91"/>
      <c r="G56" s="16"/>
      <c r="H56" s="16"/>
      <c r="I56" s="16"/>
      <c r="J56" s="40"/>
      <c r="K56" s="40"/>
      <c r="L56" s="40"/>
      <c r="M56" s="40"/>
      <c r="N56" s="115"/>
      <c r="O56" s="40"/>
      <c r="P56" s="115"/>
      <c r="Q56" s="40"/>
      <c r="R56" s="115"/>
      <c r="S56" s="40"/>
      <c r="T56" s="40"/>
      <c r="U56" s="40"/>
      <c r="V56" s="115"/>
      <c r="W56" s="40"/>
      <c r="X56" s="40"/>
      <c r="Y56" s="16"/>
      <c r="Z56" s="16"/>
      <c r="AA56" s="16"/>
      <c r="AB56" s="16"/>
      <c r="AC56" s="53"/>
    </row>
    <row r="57" spans="2:29" ht="12.75">
      <c r="B57" s="50"/>
      <c r="D57" s="108"/>
      <c r="E57" s="92"/>
      <c r="F57" s="92"/>
      <c r="G57" s="16"/>
      <c r="H57" s="16"/>
      <c r="I57" s="16"/>
      <c r="J57" s="40"/>
      <c r="K57" s="40"/>
      <c r="L57" s="117" t="s">
        <v>104</v>
      </c>
      <c r="M57" s="40"/>
      <c r="N57" s="107" t="s">
        <v>104</v>
      </c>
      <c r="O57" s="40"/>
      <c r="P57" s="107" t="s">
        <v>104</v>
      </c>
      <c r="Q57" s="40"/>
      <c r="R57" s="107" t="s">
        <v>104</v>
      </c>
      <c r="S57" s="40"/>
      <c r="T57" s="40"/>
      <c r="U57" s="40"/>
      <c r="V57" s="107"/>
      <c r="W57" s="40"/>
      <c r="X57" s="40"/>
      <c r="Y57" s="16"/>
      <c r="Z57" s="16"/>
      <c r="AA57" s="16"/>
      <c r="AB57" s="16"/>
      <c r="AC57" s="53"/>
    </row>
    <row r="58" spans="2:29" ht="12.75">
      <c r="B58" s="50"/>
      <c r="D58" s="76" t="s">
        <v>114</v>
      </c>
      <c r="E58" s="91" t="s">
        <v>115</v>
      </c>
      <c r="F58" s="91"/>
      <c r="G58" s="16"/>
      <c r="H58" s="16"/>
      <c r="I58" s="16"/>
      <c r="J58" s="40"/>
      <c r="K58" s="40"/>
      <c r="L58" s="120">
        <v>4.745525070987915</v>
      </c>
      <c r="M58" s="40"/>
      <c r="N58" s="115">
        <v>3.375541704952209</v>
      </c>
      <c r="O58" s="40"/>
      <c r="P58" s="115">
        <v>0</v>
      </c>
      <c r="Q58" s="40"/>
      <c r="R58" s="114">
        <v>3.375541704952209</v>
      </c>
      <c r="S58" s="40"/>
      <c r="T58" s="40"/>
      <c r="U58" s="40"/>
      <c r="V58" s="115"/>
      <c r="W58" s="40"/>
      <c r="X58" s="40"/>
      <c r="Y58" s="16"/>
      <c r="Z58" s="16"/>
      <c r="AA58" s="16"/>
      <c r="AB58" s="16"/>
      <c r="AC58" s="53"/>
    </row>
    <row r="59" spans="2:29" ht="13.5" thickBot="1">
      <c r="B59" s="121"/>
      <c r="C59" s="56"/>
      <c r="D59" s="56"/>
      <c r="E59" s="56"/>
      <c r="F59" s="56"/>
      <c r="G59" s="56"/>
      <c r="H59" s="56"/>
      <c r="I59" s="56"/>
      <c r="J59" s="122"/>
      <c r="K59" s="122"/>
      <c r="L59" s="122"/>
      <c r="M59" s="122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4"/>
      <c r="Z59" s="124"/>
      <c r="AA59" s="124"/>
      <c r="AB59" s="124"/>
      <c r="AC59" s="125"/>
    </row>
    <row r="60" spans="10:29" ht="12.75">
      <c r="J60" s="3"/>
      <c r="K60" s="3"/>
      <c r="L60" s="3"/>
      <c r="M60" s="3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0"/>
      <c r="Z60" s="10"/>
      <c r="AA60" s="10"/>
      <c r="AB60" s="10"/>
      <c r="AC60" s="10"/>
    </row>
    <row r="61" ht="12.75">
      <c r="L61" s="14">
        <v>267971.6529734735</v>
      </c>
    </row>
    <row r="62" ht="12.75">
      <c r="L62" s="10"/>
    </row>
    <row r="63" ht="12.75">
      <c r="L63" s="10"/>
    </row>
    <row r="64" ht="12.75">
      <c r="L64" s="10"/>
    </row>
    <row r="65" ht="12.75">
      <c r="L65" s="10"/>
    </row>
    <row r="66" ht="12.75">
      <c r="L66" s="10"/>
    </row>
  </sheetData>
  <mergeCells count="13">
    <mergeCell ref="I21:J21"/>
    <mergeCell ref="C3:Z3"/>
    <mergeCell ref="C8:D8"/>
    <mergeCell ref="C9:D9"/>
    <mergeCell ref="C12:D12"/>
    <mergeCell ref="T9:V9"/>
    <mergeCell ref="C4:Z4"/>
    <mergeCell ref="N7:AB7"/>
    <mergeCell ref="N9:R9"/>
    <mergeCell ref="X9:Z9"/>
    <mergeCell ref="C10:D10"/>
    <mergeCell ref="I9:J9"/>
    <mergeCell ref="F9:G9"/>
  </mergeCells>
  <printOptions/>
  <pageMargins left="0.49" right="0.25" top="0.68" bottom="0.22" header="0.2" footer="0.17"/>
  <pageSetup fitToHeight="1" fitToWidth="1" horizontalDpi="600" verticalDpi="600" orientation="landscape" paperSize="9" scale="79" r:id="rId1"/>
  <headerFooter alignWithMargins="0">
    <oddHeader>&amp;L&amp;"Arial,Fett"&amp;12TREUKOM GmbH&amp;"Arial,Standard"&amp;10
&amp;"Arial,Fett"&amp;9Wirtschaftsprüfungsgesellschaft
Steuerberatungsgesellschaft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L61"/>
  <sheetViews>
    <sheetView zoomScale="75" zoomScaleNormal="75" workbookViewId="0" topLeftCell="A1">
      <pane xSplit="9" ySplit="16" topLeftCell="J32" activePane="bottomRight" state="frozen"/>
      <selection pane="topLeft" activeCell="P33" sqref="P33"/>
      <selection pane="topRight" activeCell="P33" sqref="P33"/>
      <selection pane="bottomLeft" activeCell="P33" sqref="P33"/>
      <selection pane="bottomRight" activeCell="AB53" sqref="AB53"/>
    </sheetView>
  </sheetViews>
  <sheetFormatPr defaultColWidth="11.421875" defaultRowHeight="12.75"/>
  <cols>
    <col min="1" max="1" width="3.421875" style="40" customWidth="1"/>
    <col min="2" max="2" width="0.9921875" style="40" customWidth="1"/>
    <col min="3" max="3" width="4.140625" style="40" customWidth="1"/>
    <col min="4" max="4" width="1.28515625" style="40" customWidth="1"/>
    <col min="5" max="5" width="8.140625" style="40" customWidth="1"/>
    <col min="6" max="6" width="1.28515625" style="40" customWidth="1"/>
    <col min="7" max="7" width="22.28125" style="40" customWidth="1"/>
    <col min="8" max="8" width="1.421875" style="40" customWidth="1"/>
    <col min="9" max="9" width="11.57421875" style="40" customWidth="1"/>
    <col min="10" max="11" width="1.1484375" style="40" customWidth="1"/>
    <col min="12" max="12" width="11.00390625" style="40" customWidth="1"/>
    <col min="13" max="13" width="1.1484375" style="40" customWidth="1"/>
    <col min="14" max="14" width="11.7109375" style="40" customWidth="1"/>
    <col min="15" max="15" width="1.28515625" style="40" customWidth="1"/>
    <col min="16" max="16" width="9.57421875" style="40" customWidth="1"/>
    <col min="17" max="17" width="1.28515625" style="40" customWidth="1"/>
    <col min="18" max="18" width="11.421875" style="40" customWidth="1"/>
    <col min="19" max="20" width="1.28515625" style="40" customWidth="1"/>
    <col min="21" max="21" width="15.421875" style="40" customWidth="1"/>
    <col min="22" max="22" width="1.28515625" style="40" customWidth="1"/>
    <col min="23" max="23" width="17.8515625" style="40" customWidth="1"/>
    <col min="24" max="24" width="1.7109375" style="40" customWidth="1"/>
    <col min="25" max="25" width="18.28125" style="40" customWidth="1"/>
    <col min="26" max="27" width="1.28515625" style="40" customWidth="1"/>
    <col min="28" max="28" width="13.28125" style="40" customWidth="1"/>
    <col min="29" max="29" width="1.28515625" style="40" customWidth="1"/>
    <col min="30" max="30" width="16.57421875" style="40" customWidth="1"/>
    <col min="31" max="31" width="1.28515625" style="40" customWidth="1"/>
    <col min="32" max="32" width="16.00390625" style="40" customWidth="1"/>
    <col min="33" max="33" width="0.71875" style="40" customWidth="1"/>
    <col min="34" max="34" width="13.8515625" style="40" customWidth="1"/>
    <col min="35" max="36" width="1.28515625" style="40" customWidth="1"/>
    <col min="37" max="37" width="14.28125" style="40" customWidth="1"/>
    <col min="38" max="38" width="1.28515625" style="40" customWidth="1"/>
    <col min="39" max="39" width="13.421875" style="40" customWidth="1"/>
    <col min="40" max="40" width="1.28515625" style="40" customWidth="1"/>
    <col min="41" max="41" width="13.140625" style="40" customWidth="1"/>
    <col min="42" max="42" width="1.28515625" style="40" customWidth="1"/>
    <col min="43" max="43" width="11.28125" style="40" customWidth="1"/>
    <col min="44" max="44" width="1.28515625" style="40" customWidth="1"/>
    <col min="45" max="45" width="13.8515625" style="40" customWidth="1"/>
    <col min="46" max="46" width="1.28515625" style="40" customWidth="1"/>
    <col min="47" max="47" width="12.57421875" style="40" customWidth="1"/>
    <col min="48" max="49" width="1.28515625" style="40" customWidth="1"/>
    <col min="50" max="50" width="15.57421875" style="40" customWidth="1"/>
    <col min="51" max="51" width="1.28515625" style="40" customWidth="1"/>
    <col min="52" max="52" width="15.57421875" style="40" customWidth="1"/>
    <col min="53" max="53" width="1.28515625" style="40" customWidth="1"/>
    <col min="54" max="54" width="12.8515625" style="40" customWidth="1"/>
    <col min="55" max="55" width="1.28515625" style="40" customWidth="1"/>
    <col min="56" max="56" width="12.57421875" style="40" customWidth="1"/>
    <col min="57" max="57" width="1.57421875" style="40" customWidth="1"/>
    <col min="58" max="58" width="1.28515625" style="40" customWidth="1"/>
    <col min="59" max="59" width="15.8515625" style="40" customWidth="1"/>
    <col min="60" max="60" width="1.57421875" style="40" customWidth="1"/>
    <col min="61" max="61" width="4.421875" style="40" customWidth="1"/>
    <col min="62" max="62" width="1.57421875" style="40" customWidth="1"/>
    <col min="63" max="63" width="12.00390625" style="40" bestFit="1" customWidth="1"/>
    <col min="64" max="64" width="1.8515625" style="40" customWidth="1"/>
    <col min="65" max="16384" width="11.421875" style="40" customWidth="1"/>
  </cols>
  <sheetData>
    <row r="1" spans="5:7" ht="12.75">
      <c r="E1" s="352"/>
      <c r="F1" s="353"/>
      <c r="G1" s="354"/>
    </row>
    <row r="2" ht="13.5" thickBot="1"/>
    <row r="3" spans="2:60" ht="3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28"/>
      <c r="M3" s="128"/>
      <c r="N3" s="128"/>
      <c r="O3" s="128"/>
      <c r="P3" s="128"/>
      <c r="Q3" s="128"/>
      <c r="R3" s="128"/>
      <c r="S3" s="129"/>
      <c r="T3" s="128"/>
      <c r="U3" s="128"/>
      <c r="V3" s="128"/>
      <c r="W3" s="128"/>
      <c r="X3" s="128"/>
      <c r="Y3" s="128"/>
      <c r="Z3" s="129"/>
      <c r="AA3" s="128"/>
      <c r="AB3" s="128"/>
      <c r="AC3" s="128"/>
      <c r="AD3" s="128"/>
      <c r="AE3" s="128"/>
      <c r="AF3" s="128"/>
      <c r="AG3" s="128"/>
      <c r="AH3" s="128"/>
      <c r="AI3" s="129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9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9"/>
    </row>
    <row r="4" spans="2:60" ht="18">
      <c r="B4" s="130"/>
      <c r="C4" s="131" t="s">
        <v>211</v>
      </c>
      <c r="D4" s="132"/>
      <c r="E4" s="132"/>
      <c r="F4" s="132"/>
      <c r="G4" s="133"/>
      <c r="H4" s="133"/>
      <c r="I4" s="133"/>
      <c r="J4" s="133"/>
      <c r="K4" s="133"/>
      <c r="L4" s="21"/>
      <c r="M4" s="21"/>
      <c r="N4" s="21"/>
      <c r="O4" s="21"/>
      <c r="P4" s="21"/>
      <c r="Q4" s="21"/>
      <c r="R4" s="21"/>
      <c r="S4" s="134"/>
      <c r="T4" s="21"/>
      <c r="U4" s="21"/>
      <c r="V4" s="21"/>
      <c r="W4" s="21"/>
      <c r="X4" s="21"/>
      <c r="Y4" s="21"/>
      <c r="Z4" s="134"/>
      <c r="AA4" s="21"/>
      <c r="AB4" s="21"/>
      <c r="AC4" s="21"/>
      <c r="AD4" s="21"/>
      <c r="AE4" s="21"/>
      <c r="AF4" s="21"/>
      <c r="AG4" s="21"/>
      <c r="AH4" s="21"/>
      <c r="AI4" s="134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134"/>
      <c r="AW4" s="21"/>
      <c r="AX4" s="21"/>
      <c r="AY4" s="21"/>
      <c r="AZ4" s="21"/>
      <c r="BA4" s="21"/>
      <c r="BB4" s="21"/>
      <c r="BC4" s="21"/>
      <c r="BD4" s="21"/>
      <c r="BE4" s="134"/>
      <c r="BH4" s="134"/>
    </row>
    <row r="5" spans="2:60" ht="18">
      <c r="B5" s="130"/>
      <c r="C5" s="131" t="s">
        <v>116</v>
      </c>
      <c r="D5" s="132"/>
      <c r="E5" s="132"/>
      <c r="F5" s="132"/>
      <c r="G5" s="133"/>
      <c r="H5" s="133"/>
      <c r="I5" s="133"/>
      <c r="J5" s="133"/>
      <c r="K5" s="133"/>
      <c r="L5" s="21"/>
      <c r="M5" s="21"/>
      <c r="N5" s="21"/>
      <c r="O5" s="21"/>
      <c r="P5" s="21"/>
      <c r="Q5" s="21"/>
      <c r="R5" s="21"/>
      <c r="S5" s="134"/>
      <c r="T5" s="21"/>
      <c r="U5" s="21"/>
      <c r="V5" s="21"/>
      <c r="W5" s="21"/>
      <c r="X5" s="21"/>
      <c r="Y5" s="21"/>
      <c r="Z5" s="134"/>
      <c r="AA5" s="21"/>
      <c r="AB5" s="21"/>
      <c r="AC5" s="21"/>
      <c r="AD5" s="21"/>
      <c r="AE5" s="21"/>
      <c r="AF5" s="21"/>
      <c r="AG5" s="21"/>
      <c r="AH5" s="21"/>
      <c r="AI5" s="134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34"/>
      <c r="AW5" s="21"/>
      <c r="AX5" s="21"/>
      <c r="AY5" s="21"/>
      <c r="AZ5" s="21"/>
      <c r="BA5" s="21"/>
      <c r="BB5" s="21"/>
      <c r="BC5" s="21"/>
      <c r="BD5" s="21"/>
      <c r="BE5" s="134"/>
      <c r="BH5" s="134"/>
    </row>
    <row r="6" spans="2:60" ht="7.5" customHeight="1" thickBot="1">
      <c r="B6" s="130"/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  <c r="T6" s="133"/>
      <c r="U6" s="133"/>
      <c r="V6" s="133"/>
      <c r="W6" s="133"/>
      <c r="X6" s="133"/>
      <c r="Y6" s="133"/>
      <c r="Z6" s="134"/>
      <c r="AA6" s="133"/>
      <c r="AB6" s="133"/>
      <c r="AC6" s="133"/>
      <c r="AD6" s="133"/>
      <c r="AE6" s="133"/>
      <c r="AF6" s="133"/>
      <c r="AG6" s="133"/>
      <c r="AH6" s="133"/>
      <c r="AI6" s="134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4"/>
      <c r="AW6" s="133"/>
      <c r="AX6" s="133"/>
      <c r="AY6" s="133"/>
      <c r="AZ6" s="133"/>
      <c r="BA6" s="133"/>
      <c r="BB6" s="133"/>
      <c r="BC6" s="133"/>
      <c r="BD6" s="133"/>
      <c r="BE6" s="134"/>
      <c r="BF6" s="122"/>
      <c r="BG6" s="122"/>
      <c r="BH6" s="134"/>
    </row>
    <row r="7" spans="2:64" ht="6.75" customHeight="1">
      <c r="B7" s="126"/>
      <c r="C7" s="135"/>
      <c r="D7" s="135"/>
      <c r="E7" s="135"/>
      <c r="F7" s="135"/>
      <c r="G7" s="136"/>
      <c r="H7" s="136"/>
      <c r="I7" s="136"/>
      <c r="J7" s="136"/>
      <c r="K7" s="136"/>
      <c r="L7" s="137"/>
      <c r="M7" s="137"/>
      <c r="N7" s="138"/>
      <c r="O7" s="138"/>
      <c r="P7" s="138"/>
      <c r="Q7" s="138"/>
      <c r="R7" s="138"/>
      <c r="S7" s="129"/>
      <c r="T7" s="138"/>
      <c r="U7" s="138"/>
      <c r="V7" s="138"/>
      <c r="W7" s="138"/>
      <c r="X7" s="138"/>
      <c r="Y7" s="138"/>
      <c r="Z7" s="129"/>
      <c r="AA7" s="138"/>
      <c r="AB7" s="138"/>
      <c r="AC7" s="138"/>
      <c r="AD7" s="138"/>
      <c r="AE7" s="138"/>
      <c r="AF7" s="138"/>
      <c r="AG7" s="138"/>
      <c r="AH7" s="138"/>
      <c r="AI7" s="129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29"/>
      <c r="AW7" s="138"/>
      <c r="AX7" s="138"/>
      <c r="AY7" s="138"/>
      <c r="AZ7" s="138"/>
      <c r="BA7" s="138"/>
      <c r="BB7" s="138"/>
      <c r="BC7" s="138"/>
      <c r="BD7" s="138"/>
      <c r="BE7" s="129"/>
      <c r="BH7" s="134"/>
      <c r="BJ7" s="139"/>
      <c r="BK7" s="128"/>
      <c r="BL7" s="129"/>
    </row>
    <row r="8" spans="2:64" ht="15.75">
      <c r="B8" s="130"/>
      <c r="C8" s="140" t="s">
        <v>117</v>
      </c>
      <c r="D8" s="141"/>
      <c r="E8" s="141"/>
      <c r="F8" s="141"/>
      <c r="G8" s="141"/>
      <c r="H8" s="141"/>
      <c r="I8" s="142"/>
      <c r="J8" s="143"/>
      <c r="K8" s="144"/>
      <c r="L8" s="145" t="s">
        <v>118</v>
      </c>
      <c r="M8" s="146"/>
      <c r="N8" s="146"/>
      <c r="O8" s="146"/>
      <c r="P8" s="146"/>
      <c r="Q8" s="146"/>
      <c r="R8" s="147"/>
      <c r="S8" s="134"/>
      <c r="T8" s="148"/>
      <c r="U8" s="149" t="s">
        <v>119</v>
      </c>
      <c r="V8" s="150"/>
      <c r="W8" s="150"/>
      <c r="X8" s="150"/>
      <c r="Y8" s="151"/>
      <c r="Z8" s="134"/>
      <c r="AA8" s="152"/>
      <c r="AB8" s="149" t="s">
        <v>120</v>
      </c>
      <c r="AC8" s="150"/>
      <c r="AD8" s="150"/>
      <c r="AE8" s="150"/>
      <c r="AF8" s="151"/>
      <c r="AG8" s="148"/>
      <c r="AH8" s="147"/>
      <c r="AI8" s="153"/>
      <c r="AJ8" s="154"/>
      <c r="AK8" s="149" t="s">
        <v>121</v>
      </c>
      <c r="AL8" s="150"/>
      <c r="AM8" s="150"/>
      <c r="AN8" s="150"/>
      <c r="AO8" s="150"/>
      <c r="AP8" s="150"/>
      <c r="AQ8" s="150"/>
      <c r="AR8" s="150"/>
      <c r="AS8" s="151"/>
      <c r="AT8" s="148"/>
      <c r="AU8" s="147"/>
      <c r="AV8" s="134"/>
      <c r="AW8" s="148"/>
      <c r="AX8" s="149" t="s">
        <v>122</v>
      </c>
      <c r="AY8" s="150"/>
      <c r="AZ8" s="151"/>
      <c r="BA8" s="148"/>
      <c r="BB8" s="155" t="s">
        <v>123</v>
      </c>
      <c r="BC8" s="148"/>
      <c r="BD8" s="147"/>
      <c r="BE8" s="134"/>
      <c r="BG8" s="147"/>
      <c r="BH8" s="134"/>
      <c r="BJ8" s="156"/>
      <c r="BK8" s="157"/>
      <c r="BL8" s="134"/>
    </row>
    <row r="9" spans="2:64" ht="3.75" customHeight="1">
      <c r="B9" s="130"/>
      <c r="C9" s="21"/>
      <c r="D9" s="21"/>
      <c r="E9" s="21"/>
      <c r="F9" s="21"/>
      <c r="G9" s="101"/>
      <c r="H9" s="101"/>
      <c r="I9" s="107"/>
      <c r="J9" s="158"/>
      <c r="K9" s="159"/>
      <c r="L9" s="21"/>
      <c r="M9" s="21"/>
      <c r="N9" s="160"/>
      <c r="O9" s="160"/>
      <c r="P9" s="160"/>
      <c r="Q9" s="160"/>
      <c r="R9" s="161"/>
      <c r="S9" s="134"/>
      <c r="T9" s="160"/>
      <c r="U9" s="160"/>
      <c r="V9" s="160"/>
      <c r="W9" s="160"/>
      <c r="X9" s="160"/>
      <c r="Y9" s="160"/>
      <c r="Z9" s="134"/>
      <c r="AA9" s="160"/>
      <c r="AB9" s="160"/>
      <c r="AC9" s="160"/>
      <c r="AD9" s="160"/>
      <c r="AE9" s="160"/>
      <c r="AF9" s="160"/>
      <c r="AG9" s="160"/>
      <c r="AH9" s="161"/>
      <c r="AI9" s="134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1"/>
      <c r="AV9" s="134"/>
      <c r="AW9" s="160"/>
      <c r="AX9" s="160"/>
      <c r="AY9" s="160"/>
      <c r="AZ9" s="160"/>
      <c r="BA9" s="160"/>
      <c r="BB9" s="160"/>
      <c r="BC9" s="160"/>
      <c r="BD9" s="161"/>
      <c r="BE9" s="134"/>
      <c r="BG9" s="161"/>
      <c r="BH9" s="134"/>
      <c r="BJ9" s="156"/>
      <c r="BK9" s="162"/>
      <c r="BL9" s="134"/>
    </row>
    <row r="10" spans="2:64" s="170" customFormat="1" ht="12.75">
      <c r="B10" s="130"/>
      <c r="C10" s="163" t="s">
        <v>51</v>
      </c>
      <c r="D10" s="21"/>
      <c r="E10" s="163"/>
      <c r="F10" s="21"/>
      <c r="G10" s="163"/>
      <c r="H10" s="101"/>
      <c r="I10" s="164"/>
      <c r="J10" s="158"/>
      <c r="K10" s="159"/>
      <c r="L10" s="165" t="s">
        <v>11</v>
      </c>
      <c r="M10" s="166"/>
      <c r="N10" s="165" t="s">
        <v>36</v>
      </c>
      <c r="O10" s="166"/>
      <c r="P10" s="165" t="s">
        <v>124</v>
      </c>
      <c r="Q10" s="166"/>
      <c r="R10" s="167" t="s">
        <v>54</v>
      </c>
      <c r="S10" s="168"/>
      <c r="T10" s="166"/>
      <c r="U10" s="165" t="s">
        <v>125</v>
      </c>
      <c r="V10" s="166"/>
      <c r="W10" s="165" t="s">
        <v>126</v>
      </c>
      <c r="X10" s="166"/>
      <c r="Y10" s="165" t="s">
        <v>61</v>
      </c>
      <c r="Z10" s="168"/>
      <c r="AA10" s="166"/>
      <c r="AB10" s="165" t="s">
        <v>126</v>
      </c>
      <c r="AC10" s="166"/>
      <c r="AD10" s="165" t="s">
        <v>127</v>
      </c>
      <c r="AE10" s="169"/>
      <c r="AF10" s="165" t="s">
        <v>128</v>
      </c>
      <c r="AG10" s="166"/>
      <c r="AH10" s="167" t="s">
        <v>54</v>
      </c>
      <c r="AI10" s="168"/>
      <c r="AJ10" s="169"/>
      <c r="AK10" s="165" t="s">
        <v>129</v>
      </c>
      <c r="AL10" s="166"/>
      <c r="AM10" s="165" t="s">
        <v>129</v>
      </c>
      <c r="AN10" s="169"/>
      <c r="AO10" s="165" t="s">
        <v>129</v>
      </c>
      <c r="AP10" s="169"/>
      <c r="AQ10" s="165" t="s">
        <v>128</v>
      </c>
      <c r="AR10" s="169"/>
      <c r="AS10" s="165" t="s">
        <v>130</v>
      </c>
      <c r="AT10" s="169"/>
      <c r="AU10" s="167" t="s">
        <v>54</v>
      </c>
      <c r="AV10" s="168"/>
      <c r="AW10" s="169"/>
      <c r="AX10" s="165" t="s">
        <v>131</v>
      </c>
      <c r="AY10" s="169"/>
      <c r="AZ10" s="165" t="s">
        <v>66</v>
      </c>
      <c r="BA10" s="166"/>
      <c r="BB10" s="165" t="s">
        <v>58</v>
      </c>
      <c r="BC10" s="169"/>
      <c r="BD10" s="167" t="s">
        <v>54</v>
      </c>
      <c r="BE10" s="168"/>
      <c r="BG10" s="171" t="s">
        <v>132</v>
      </c>
      <c r="BH10" s="168"/>
      <c r="BJ10" s="172"/>
      <c r="BK10" s="173" t="s">
        <v>133</v>
      </c>
      <c r="BL10" s="168"/>
    </row>
    <row r="11" spans="2:64" ht="13.5" customHeight="1">
      <c r="B11" s="130"/>
      <c r="C11" s="173" t="s">
        <v>59</v>
      </c>
      <c r="D11" s="21"/>
      <c r="E11" s="173" t="s">
        <v>134</v>
      </c>
      <c r="F11" s="21"/>
      <c r="G11" s="173" t="s">
        <v>135</v>
      </c>
      <c r="H11" s="101"/>
      <c r="I11" s="171" t="s">
        <v>53</v>
      </c>
      <c r="J11" s="158"/>
      <c r="K11" s="159"/>
      <c r="L11" s="167" t="s">
        <v>136</v>
      </c>
      <c r="M11" s="174"/>
      <c r="N11" s="175"/>
      <c r="O11" s="174"/>
      <c r="P11" s="175" t="s">
        <v>137</v>
      </c>
      <c r="Q11" s="174"/>
      <c r="R11" s="175"/>
      <c r="S11" s="134"/>
      <c r="T11" s="174"/>
      <c r="U11" s="175" t="s">
        <v>138</v>
      </c>
      <c r="V11" s="174"/>
      <c r="W11" s="175" t="s">
        <v>139</v>
      </c>
      <c r="X11" s="174"/>
      <c r="Y11" s="175" t="s">
        <v>68</v>
      </c>
      <c r="Z11" s="134"/>
      <c r="AA11" s="174"/>
      <c r="AB11" s="175" t="s">
        <v>140</v>
      </c>
      <c r="AC11" s="174"/>
      <c r="AD11" s="175" t="s">
        <v>24</v>
      </c>
      <c r="AE11" s="176"/>
      <c r="AF11" s="175" t="s">
        <v>24</v>
      </c>
      <c r="AG11" s="174"/>
      <c r="AH11" s="175" t="s">
        <v>24</v>
      </c>
      <c r="AI11" s="134"/>
      <c r="AJ11" s="176"/>
      <c r="AK11" s="175" t="s">
        <v>140</v>
      </c>
      <c r="AL11" s="174"/>
      <c r="AM11" s="175" t="s">
        <v>141</v>
      </c>
      <c r="AN11" s="176"/>
      <c r="AO11" s="175" t="s">
        <v>141</v>
      </c>
      <c r="AP11" s="176"/>
      <c r="AQ11" s="175" t="s">
        <v>142</v>
      </c>
      <c r="AR11" s="176"/>
      <c r="AS11" s="175" t="s">
        <v>143</v>
      </c>
      <c r="AT11" s="176"/>
      <c r="AU11" s="175"/>
      <c r="AV11" s="134"/>
      <c r="AW11" s="176"/>
      <c r="AX11" s="175" t="s">
        <v>144</v>
      </c>
      <c r="AY11" s="176"/>
      <c r="AZ11" s="175" t="s">
        <v>71</v>
      </c>
      <c r="BA11" s="174"/>
      <c r="BB11" s="175" t="s">
        <v>67</v>
      </c>
      <c r="BC11" s="176"/>
      <c r="BD11" s="175"/>
      <c r="BE11" s="134"/>
      <c r="BG11" s="175"/>
      <c r="BH11" s="134"/>
      <c r="BJ11" s="156"/>
      <c r="BK11" s="162"/>
      <c r="BL11" s="134"/>
    </row>
    <row r="12" spans="2:64" ht="12" customHeight="1">
      <c r="B12" s="130"/>
      <c r="C12" s="173"/>
      <c r="D12" s="21"/>
      <c r="E12" s="173" t="s">
        <v>145</v>
      </c>
      <c r="F12" s="21"/>
      <c r="G12" s="173"/>
      <c r="H12" s="101"/>
      <c r="I12" s="171" t="s">
        <v>146</v>
      </c>
      <c r="J12" s="158"/>
      <c r="K12" s="159"/>
      <c r="L12" s="175" t="s">
        <v>7</v>
      </c>
      <c r="M12" s="174"/>
      <c r="N12" s="175"/>
      <c r="O12" s="174"/>
      <c r="P12" s="175"/>
      <c r="Q12" s="174"/>
      <c r="R12" s="175"/>
      <c r="S12" s="134"/>
      <c r="T12" s="174"/>
      <c r="U12" s="175"/>
      <c r="V12" s="174"/>
      <c r="W12" s="175"/>
      <c r="X12" s="174"/>
      <c r="Y12" s="175"/>
      <c r="Z12" s="134"/>
      <c r="AA12" s="174"/>
      <c r="AB12" s="175" t="s">
        <v>138</v>
      </c>
      <c r="AC12" s="174"/>
      <c r="AD12" s="175"/>
      <c r="AE12" s="176"/>
      <c r="AF12" s="175"/>
      <c r="AG12" s="174"/>
      <c r="AH12" s="175"/>
      <c r="AI12" s="134"/>
      <c r="AJ12" s="176"/>
      <c r="AK12" s="175" t="s">
        <v>138</v>
      </c>
      <c r="AL12" s="174"/>
      <c r="AM12" s="175" t="s">
        <v>147</v>
      </c>
      <c r="AN12" s="176"/>
      <c r="AO12" s="175" t="s">
        <v>148</v>
      </c>
      <c r="AP12" s="176"/>
      <c r="AQ12" s="175" t="s">
        <v>149</v>
      </c>
      <c r="AR12" s="176"/>
      <c r="AS12" s="175" t="s">
        <v>150</v>
      </c>
      <c r="AT12" s="176"/>
      <c r="AU12" s="175"/>
      <c r="AV12" s="134"/>
      <c r="AW12" s="176"/>
      <c r="AX12" s="175"/>
      <c r="AY12" s="176"/>
      <c r="AZ12" s="175"/>
      <c r="BA12" s="174"/>
      <c r="BB12" s="175"/>
      <c r="BC12" s="176"/>
      <c r="BD12" s="175"/>
      <c r="BE12" s="134"/>
      <c r="BG12" s="175"/>
      <c r="BH12" s="134"/>
      <c r="BJ12" s="156"/>
      <c r="BK12" s="162"/>
      <c r="BL12" s="134"/>
    </row>
    <row r="13" spans="2:64" ht="12.75">
      <c r="B13" s="130"/>
      <c r="C13" s="177"/>
      <c r="D13" s="21"/>
      <c r="E13" s="178"/>
      <c r="F13" s="21"/>
      <c r="G13" s="178"/>
      <c r="H13" s="101"/>
      <c r="I13" s="178"/>
      <c r="J13" s="158"/>
      <c r="K13" s="159"/>
      <c r="L13" s="179">
        <v>700000</v>
      </c>
      <c r="M13" s="174"/>
      <c r="N13" s="179">
        <v>700300</v>
      </c>
      <c r="O13" s="174"/>
      <c r="P13" s="179">
        <v>700400</v>
      </c>
      <c r="Q13" s="174"/>
      <c r="R13" s="180"/>
      <c r="S13" s="134"/>
      <c r="T13" s="174"/>
      <c r="U13" s="179">
        <v>701000</v>
      </c>
      <c r="V13" s="174"/>
      <c r="W13" s="179">
        <v>701100</v>
      </c>
      <c r="X13" s="174"/>
      <c r="Y13" s="179">
        <v>701200</v>
      </c>
      <c r="Z13" s="134"/>
      <c r="AA13" s="174"/>
      <c r="AB13" s="179">
        <v>702000</v>
      </c>
      <c r="AC13" s="174"/>
      <c r="AD13" s="179">
        <v>702100</v>
      </c>
      <c r="AE13" s="176"/>
      <c r="AF13" s="179">
        <v>702600</v>
      </c>
      <c r="AG13" s="174"/>
      <c r="AH13" s="180"/>
      <c r="AI13" s="134"/>
      <c r="AJ13" s="176"/>
      <c r="AK13" s="179">
        <v>702200</v>
      </c>
      <c r="AL13" s="174"/>
      <c r="AM13" s="179">
        <v>702300</v>
      </c>
      <c r="AN13" s="176"/>
      <c r="AO13" s="179">
        <v>702400</v>
      </c>
      <c r="AP13" s="176"/>
      <c r="AQ13" s="179">
        <v>702610</v>
      </c>
      <c r="AR13" s="176"/>
      <c r="AS13" s="179">
        <v>702500</v>
      </c>
      <c r="AT13" s="176"/>
      <c r="AU13" s="180"/>
      <c r="AV13" s="134"/>
      <c r="AW13" s="176"/>
      <c r="AX13" s="179">
        <v>703000</v>
      </c>
      <c r="AY13" s="176"/>
      <c r="AZ13" s="179">
        <v>703010</v>
      </c>
      <c r="BA13" s="174"/>
      <c r="BB13" s="179">
        <v>704000</v>
      </c>
      <c r="BC13" s="176"/>
      <c r="BD13" s="180"/>
      <c r="BE13" s="134"/>
      <c r="BG13" s="180"/>
      <c r="BH13" s="134"/>
      <c r="BJ13" s="156"/>
      <c r="BK13" s="181"/>
      <c r="BL13" s="134"/>
    </row>
    <row r="14" spans="2:64" ht="12.75">
      <c r="B14" s="130"/>
      <c r="C14" s="86">
        <v>1</v>
      </c>
      <c r="D14" s="182"/>
      <c r="E14" s="86">
        <v>2</v>
      </c>
      <c r="F14" s="182"/>
      <c r="G14" s="86">
        <v>3</v>
      </c>
      <c r="H14" s="182"/>
      <c r="I14" s="86">
        <v>4</v>
      </c>
      <c r="J14" s="183"/>
      <c r="K14" s="184"/>
      <c r="L14" s="86">
        <v>5</v>
      </c>
      <c r="M14" s="174"/>
      <c r="N14" s="86">
        <v>6</v>
      </c>
      <c r="O14" s="174"/>
      <c r="P14" s="86">
        <v>7</v>
      </c>
      <c r="Q14" s="174"/>
      <c r="R14" s="86">
        <v>8</v>
      </c>
      <c r="S14" s="134"/>
      <c r="T14" s="174"/>
      <c r="U14" s="86">
        <v>9</v>
      </c>
      <c r="V14" s="174"/>
      <c r="W14" s="86">
        <v>10</v>
      </c>
      <c r="X14" s="174"/>
      <c r="Y14" s="86">
        <v>11</v>
      </c>
      <c r="Z14" s="134"/>
      <c r="AA14" s="174"/>
      <c r="AB14" s="86">
        <v>12</v>
      </c>
      <c r="AC14" s="174"/>
      <c r="AD14" s="86">
        <v>13</v>
      </c>
      <c r="AE14" s="176"/>
      <c r="AF14" s="86">
        <v>14</v>
      </c>
      <c r="AG14" s="86"/>
      <c r="AH14" s="86">
        <v>15</v>
      </c>
      <c r="AI14" s="134"/>
      <c r="AJ14" s="176"/>
      <c r="AK14" s="86">
        <v>16</v>
      </c>
      <c r="AL14" s="174"/>
      <c r="AM14" s="86">
        <v>17</v>
      </c>
      <c r="AN14" s="176"/>
      <c r="AO14" s="86">
        <v>18</v>
      </c>
      <c r="AP14" s="176"/>
      <c r="AQ14" s="86">
        <v>19</v>
      </c>
      <c r="AR14" s="176"/>
      <c r="AS14" s="86">
        <v>20</v>
      </c>
      <c r="AT14" s="176"/>
      <c r="AU14" s="86">
        <v>21</v>
      </c>
      <c r="AV14" s="134"/>
      <c r="AW14" s="176"/>
      <c r="AX14" s="86">
        <v>22</v>
      </c>
      <c r="AY14" s="176"/>
      <c r="AZ14" s="86">
        <v>23</v>
      </c>
      <c r="BA14" s="86"/>
      <c r="BB14" s="86">
        <v>24</v>
      </c>
      <c r="BC14" s="176"/>
      <c r="BD14" s="86">
        <v>25</v>
      </c>
      <c r="BE14" s="134"/>
      <c r="BG14" s="86">
        <v>26</v>
      </c>
      <c r="BH14" s="134"/>
      <c r="BJ14" s="156"/>
      <c r="BL14" s="134"/>
    </row>
    <row r="15" spans="2:64" ht="15">
      <c r="B15" s="130"/>
      <c r="C15" s="182"/>
      <c r="D15" s="182"/>
      <c r="E15" s="182"/>
      <c r="F15" s="182"/>
      <c r="G15" s="182"/>
      <c r="H15" s="182"/>
      <c r="I15" s="88" t="s">
        <v>72</v>
      </c>
      <c r="J15" s="183"/>
      <c r="K15" s="184"/>
      <c r="L15" s="88" t="s">
        <v>72</v>
      </c>
      <c r="M15" s="174"/>
      <c r="N15" s="88" t="s">
        <v>72</v>
      </c>
      <c r="O15" s="174"/>
      <c r="P15" s="88" t="s">
        <v>72</v>
      </c>
      <c r="Q15" s="174"/>
      <c r="R15" s="88" t="s">
        <v>72</v>
      </c>
      <c r="S15" s="134"/>
      <c r="T15" s="174"/>
      <c r="U15" s="88" t="s">
        <v>72</v>
      </c>
      <c r="V15" s="174"/>
      <c r="W15" s="88" t="s">
        <v>72</v>
      </c>
      <c r="X15" s="174"/>
      <c r="Y15" s="88" t="s">
        <v>72</v>
      </c>
      <c r="Z15" s="134"/>
      <c r="AA15" s="174"/>
      <c r="AB15" s="88" t="s">
        <v>72</v>
      </c>
      <c r="AC15" s="174"/>
      <c r="AD15" s="88" t="s">
        <v>72</v>
      </c>
      <c r="AE15" s="176"/>
      <c r="AF15" s="88" t="s">
        <v>72</v>
      </c>
      <c r="AG15" s="89"/>
      <c r="AH15" s="88" t="s">
        <v>72</v>
      </c>
      <c r="AI15" s="134"/>
      <c r="AJ15" s="176"/>
      <c r="AK15" s="88" t="s">
        <v>72</v>
      </c>
      <c r="AL15" s="174"/>
      <c r="AM15" s="88" t="s">
        <v>72</v>
      </c>
      <c r="AN15" s="176"/>
      <c r="AO15" s="88" t="s">
        <v>72</v>
      </c>
      <c r="AP15" s="176"/>
      <c r="AQ15" s="88" t="s">
        <v>72</v>
      </c>
      <c r="AR15" s="176"/>
      <c r="AS15" s="88" t="s">
        <v>72</v>
      </c>
      <c r="AT15" s="176"/>
      <c r="AU15" s="88" t="s">
        <v>72</v>
      </c>
      <c r="AV15" s="134"/>
      <c r="AW15" s="176"/>
      <c r="AX15" s="88" t="s">
        <v>72</v>
      </c>
      <c r="AY15" s="176"/>
      <c r="AZ15" s="88" t="s">
        <v>72</v>
      </c>
      <c r="BA15" s="89"/>
      <c r="BB15" s="88" t="s">
        <v>72</v>
      </c>
      <c r="BC15" s="176"/>
      <c r="BD15" s="88" t="s">
        <v>72</v>
      </c>
      <c r="BE15" s="134"/>
      <c r="BG15" s="88" t="s">
        <v>72</v>
      </c>
      <c r="BH15" s="134"/>
      <c r="BJ15" s="156"/>
      <c r="BK15" s="88" t="s">
        <v>72</v>
      </c>
      <c r="BL15" s="134"/>
    </row>
    <row r="16" spans="2:64" ht="3.75" customHeight="1">
      <c r="B16" s="130"/>
      <c r="C16" s="182"/>
      <c r="D16" s="182"/>
      <c r="E16" s="182"/>
      <c r="F16" s="182"/>
      <c r="G16" s="182"/>
      <c r="H16" s="182"/>
      <c r="I16" s="182"/>
      <c r="J16" s="183"/>
      <c r="K16" s="184"/>
      <c r="L16" s="182"/>
      <c r="M16" s="174"/>
      <c r="N16" s="182"/>
      <c r="O16" s="174"/>
      <c r="P16" s="182"/>
      <c r="Q16" s="174"/>
      <c r="R16" s="182"/>
      <c r="S16" s="134"/>
      <c r="T16" s="174"/>
      <c r="U16" s="174"/>
      <c r="V16" s="174"/>
      <c r="W16" s="182"/>
      <c r="X16" s="174"/>
      <c r="Y16" s="182"/>
      <c r="Z16" s="134"/>
      <c r="AA16" s="174"/>
      <c r="AB16" s="174"/>
      <c r="AC16" s="174"/>
      <c r="AD16" s="182"/>
      <c r="AE16" s="176"/>
      <c r="AF16" s="182"/>
      <c r="AG16" s="182"/>
      <c r="AH16" s="182"/>
      <c r="AI16" s="134"/>
      <c r="AJ16" s="176"/>
      <c r="AK16" s="182"/>
      <c r="AL16" s="174"/>
      <c r="AM16" s="182"/>
      <c r="AN16" s="176"/>
      <c r="AO16" s="182"/>
      <c r="AP16" s="176"/>
      <c r="AQ16" s="176"/>
      <c r="AR16" s="176"/>
      <c r="AS16" s="182"/>
      <c r="AT16" s="176"/>
      <c r="AU16" s="182"/>
      <c r="AV16" s="134"/>
      <c r="AW16" s="176"/>
      <c r="AX16" s="182"/>
      <c r="AY16" s="176"/>
      <c r="AZ16" s="182"/>
      <c r="BA16" s="182"/>
      <c r="BB16" s="182"/>
      <c r="BC16" s="176"/>
      <c r="BD16" s="182"/>
      <c r="BE16" s="134"/>
      <c r="BG16" s="182"/>
      <c r="BH16" s="134"/>
      <c r="BJ16" s="156"/>
      <c r="BL16" s="134"/>
    </row>
    <row r="17" spans="2:64" ht="15.75">
      <c r="B17" s="130"/>
      <c r="C17" s="148" t="s">
        <v>151</v>
      </c>
      <c r="D17" s="132"/>
      <c r="E17" s="132" t="s">
        <v>152</v>
      </c>
      <c r="F17" s="101"/>
      <c r="H17" s="101"/>
      <c r="I17" s="21"/>
      <c r="J17" s="185"/>
      <c r="K17" s="186"/>
      <c r="L17" s="174"/>
      <c r="M17" s="174"/>
      <c r="N17" s="174"/>
      <c r="O17" s="174"/>
      <c r="P17" s="174"/>
      <c r="Q17" s="174"/>
      <c r="R17" s="174"/>
      <c r="S17" s="134"/>
      <c r="T17" s="174"/>
      <c r="U17" s="174"/>
      <c r="V17" s="174"/>
      <c r="W17" s="174"/>
      <c r="X17" s="174"/>
      <c r="Y17" s="174"/>
      <c r="Z17" s="134"/>
      <c r="AA17" s="174"/>
      <c r="AB17" s="174"/>
      <c r="AC17" s="174"/>
      <c r="AD17" s="174"/>
      <c r="AE17" s="176"/>
      <c r="AF17" s="174"/>
      <c r="AG17" s="174"/>
      <c r="AH17" s="174"/>
      <c r="AI17" s="134"/>
      <c r="AJ17" s="176"/>
      <c r="AK17" s="174"/>
      <c r="AL17" s="176"/>
      <c r="AM17" s="174"/>
      <c r="AN17" s="176"/>
      <c r="AO17" s="174"/>
      <c r="AP17" s="176"/>
      <c r="AQ17" s="174"/>
      <c r="AR17" s="174"/>
      <c r="AS17" s="174"/>
      <c r="AT17" s="174"/>
      <c r="AU17" s="174"/>
      <c r="AV17" s="134"/>
      <c r="AW17" s="176"/>
      <c r="AX17" s="174"/>
      <c r="AY17" s="176"/>
      <c r="AZ17" s="174"/>
      <c r="BA17" s="174"/>
      <c r="BB17" s="174"/>
      <c r="BC17" s="176"/>
      <c r="BD17" s="174"/>
      <c r="BE17" s="134"/>
      <c r="BG17" s="174"/>
      <c r="BH17" s="134"/>
      <c r="BJ17" s="156"/>
      <c r="BL17" s="134"/>
    </row>
    <row r="18" spans="2:64" ht="12.75" customHeight="1">
      <c r="B18" s="130"/>
      <c r="C18" s="20" t="s">
        <v>14</v>
      </c>
      <c r="D18" s="23"/>
      <c r="E18" s="187"/>
      <c r="F18" s="23"/>
      <c r="G18" s="21" t="s">
        <v>15</v>
      </c>
      <c r="H18" s="21"/>
      <c r="I18" s="188">
        <v>34700</v>
      </c>
      <c r="J18" s="189"/>
      <c r="K18" s="188"/>
      <c r="L18" s="188">
        <v>670.7554608314199</v>
      </c>
      <c r="N18" s="188">
        <v>1563.7850048103646</v>
      </c>
      <c r="P18" s="188">
        <v>488.04291935047155</v>
      </c>
      <c r="Q18" s="188"/>
      <c r="R18" s="188">
        <v>2722.583384992256</v>
      </c>
      <c r="S18" s="134"/>
      <c r="T18" s="188"/>
      <c r="U18" s="188">
        <v>18823.40997266817</v>
      </c>
      <c r="V18" s="188"/>
      <c r="W18" s="188">
        <v>3879.1656212972184</v>
      </c>
      <c r="Y18" s="188">
        <v>6976.939915890195</v>
      </c>
      <c r="Z18" s="134"/>
      <c r="AA18" s="174"/>
      <c r="AB18" s="188">
        <v>260.1419259803909</v>
      </c>
      <c r="AC18" s="174"/>
      <c r="AD18" s="188">
        <v>613.438317406457</v>
      </c>
      <c r="AF18" s="188">
        <v>1071.4022937682732</v>
      </c>
      <c r="AG18" s="188"/>
      <c r="AH18" s="188">
        <v>31624.498047010708</v>
      </c>
      <c r="AI18" s="134"/>
      <c r="AJ18" s="188"/>
      <c r="AK18" s="188">
        <v>0</v>
      </c>
      <c r="AM18" s="188">
        <v>0</v>
      </c>
      <c r="AO18" s="188">
        <v>0</v>
      </c>
      <c r="AQ18" s="188">
        <v>0</v>
      </c>
      <c r="AR18" s="188"/>
      <c r="AS18" s="188">
        <v>352.91856799703896</v>
      </c>
      <c r="AT18" s="188"/>
      <c r="AU18" s="188">
        <v>352.91856799703896</v>
      </c>
      <c r="AV18" s="134"/>
      <c r="AW18" s="188"/>
      <c r="AX18" s="188">
        <v>0</v>
      </c>
      <c r="AY18" s="188"/>
      <c r="AZ18" s="188">
        <v>0</v>
      </c>
      <c r="BA18" s="188"/>
      <c r="BB18" s="188">
        <v>0</v>
      </c>
      <c r="BC18" s="188"/>
      <c r="BD18" s="188">
        <v>0</v>
      </c>
      <c r="BE18" s="134"/>
      <c r="BG18" s="188">
        <v>34700</v>
      </c>
      <c r="BH18" s="134"/>
      <c r="BJ18" s="156"/>
      <c r="BK18" s="19">
        <v>0</v>
      </c>
      <c r="BL18" s="134"/>
    </row>
    <row r="19" spans="2:64" ht="12.75" customHeight="1">
      <c r="B19" s="130"/>
      <c r="C19" s="24">
        <v>2</v>
      </c>
      <c r="D19" s="23"/>
      <c r="E19" s="187"/>
      <c r="F19" s="23"/>
      <c r="G19" s="21" t="s">
        <v>16</v>
      </c>
      <c r="H19" s="21"/>
      <c r="I19" s="188">
        <v>226200</v>
      </c>
      <c r="J19" s="189"/>
      <c r="K19" s="188"/>
      <c r="L19" s="188">
        <v>0</v>
      </c>
      <c r="N19" s="188">
        <v>0</v>
      </c>
      <c r="P19" s="188">
        <v>0</v>
      </c>
      <c r="Q19" s="188"/>
      <c r="R19" s="188">
        <v>0</v>
      </c>
      <c r="S19" s="134"/>
      <c r="T19" s="188"/>
      <c r="U19" s="188">
        <v>132517.62074338962</v>
      </c>
      <c r="V19" s="188"/>
      <c r="W19" s="188">
        <v>0</v>
      </c>
      <c r="Y19" s="188">
        <v>0</v>
      </c>
      <c r="Z19" s="134"/>
      <c r="AA19" s="174"/>
      <c r="AB19" s="188">
        <v>0</v>
      </c>
      <c r="AC19" s="174"/>
      <c r="AD19" s="188">
        <v>0</v>
      </c>
      <c r="AF19" s="188">
        <v>93175.9434977553</v>
      </c>
      <c r="AG19" s="188"/>
      <c r="AH19" s="188">
        <v>225693.56424114492</v>
      </c>
      <c r="AI19" s="134"/>
      <c r="AJ19" s="188"/>
      <c r="AK19" s="188">
        <v>0</v>
      </c>
      <c r="AM19" s="188">
        <v>0</v>
      </c>
      <c r="AO19" s="188">
        <v>0</v>
      </c>
      <c r="AQ19" s="188">
        <v>60.914043985139266</v>
      </c>
      <c r="AR19" s="188"/>
      <c r="AS19" s="188">
        <v>445.5217148699499</v>
      </c>
      <c r="AT19" s="188"/>
      <c r="AU19" s="188">
        <v>506.43575885508915</v>
      </c>
      <c r="AV19" s="134"/>
      <c r="AW19" s="188"/>
      <c r="AX19" s="188">
        <v>0</v>
      </c>
      <c r="AY19" s="188"/>
      <c r="AZ19" s="188">
        <v>0</v>
      </c>
      <c r="BA19" s="188"/>
      <c r="BB19" s="188">
        <v>0</v>
      </c>
      <c r="BC19" s="188"/>
      <c r="BD19" s="188">
        <v>0</v>
      </c>
      <c r="BE19" s="134"/>
      <c r="BG19" s="188">
        <v>226200</v>
      </c>
      <c r="BH19" s="134"/>
      <c r="BJ19" s="156"/>
      <c r="BK19" s="19">
        <v>0</v>
      </c>
      <c r="BL19" s="134"/>
    </row>
    <row r="20" spans="2:64" ht="12.75" customHeight="1">
      <c r="B20" s="130"/>
      <c r="C20" s="24">
        <v>3</v>
      </c>
      <c r="D20" s="23"/>
      <c r="E20" s="187"/>
      <c r="F20" s="23"/>
      <c r="G20" s="21" t="s">
        <v>17</v>
      </c>
      <c r="H20" s="21"/>
      <c r="I20" s="188">
        <v>0</v>
      </c>
      <c r="J20" s="189"/>
      <c r="K20" s="188"/>
      <c r="L20" s="188">
        <v>0</v>
      </c>
      <c r="N20" s="188">
        <v>0</v>
      </c>
      <c r="P20" s="188">
        <v>0</v>
      </c>
      <c r="Q20" s="188"/>
      <c r="R20" s="188">
        <v>0</v>
      </c>
      <c r="S20" s="134"/>
      <c r="T20" s="188"/>
      <c r="U20" s="188">
        <v>0</v>
      </c>
      <c r="V20" s="188"/>
      <c r="W20" s="188">
        <v>0</v>
      </c>
      <c r="Y20" s="188">
        <v>0</v>
      </c>
      <c r="Z20" s="134"/>
      <c r="AA20" s="174"/>
      <c r="AB20" s="188">
        <v>0</v>
      </c>
      <c r="AC20" s="174"/>
      <c r="AD20" s="188">
        <v>0</v>
      </c>
      <c r="AF20" s="188">
        <v>0</v>
      </c>
      <c r="AG20" s="188"/>
      <c r="AH20" s="188">
        <v>0</v>
      </c>
      <c r="AI20" s="134"/>
      <c r="AJ20" s="188"/>
      <c r="AK20" s="188">
        <v>0</v>
      </c>
      <c r="AM20" s="188">
        <v>0</v>
      </c>
      <c r="AO20" s="188">
        <v>0</v>
      </c>
      <c r="AQ20" s="188">
        <v>0</v>
      </c>
      <c r="AR20" s="188"/>
      <c r="AS20" s="188">
        <v>0</v>
      </c>
      <c r="AT20" s="188"/>
      <c r="AU20" s="188">
        <v>0</v>
      </c>
      <c r="AV20" s="134"/>
      <c r="AW20" s="188"/>
      <c r="AX20" s="188">
        <v>0</v>
      </c>
      <c r="AY20" s="188"/>
      <c r="AZ20" s="188">
        <v>0</v>
      </c>
      <c r="BA20" s="188"/>
      <c r="BB20" s="188">
        <v>0</v>
      </c>
      <c r="BC20" s="188"/>
      <c r="BD20" s="188">
        <v>0</v>
      </c>
      <c r="BE20" s="134"/>
      <c r="BG20" s="188">
        <v>0</v>
      </c>
      <c r="BH20" s="134"/>
      <c r="BJ20" s="156"/>
      <c r="BK20" s="19">
        <v>0</v>
      </c>
      <c r="BL20" s="134"/>
    </row>
    <row r="21" spans="2:64" ht="12.75" customHeight="1">
      <c r="B21" s="130"/>
      <c r="C21" s="24">
        <v>4</v>
      </c>
      <c r="D21" s="23"/>
      <c r="E21" s="187"/>
      <c r="F21" s="23"/>
      <c r="G21" s="21" t="s">
        <v>18</v>
      </c>
      <c r="H21" s="21"/>
      <c r="I21" s="188">
        <v>52780</v>
      </c>
      <c r="J21" s="189"/>
      <c r="K21" s="188"/>
      <c r="L21" s="188">
        <v>0</v>
      </c>
      <c r="N21" s="188">
        <v>0</v>
      </c>
      <c r="P21" s="188">
        <v>0</v>
      </c>
      <c r="Q21" s="188"/>
      <c r="R21" s="188">
        <v>0</v>
      </c>
      <c r="S21" s="134"/>
      <c r="T21" s="188"/>
      <c r="U21" s="188">
        <v>3428.6059976438046</v>
      </c>
      <c r="V21" s="188"/>
      <c r="W21" s="188">
        <v>33130.981816925734</v>
      </c>
      <c r="Y21" s="188">
        <v>16220.412185430465</v>
      </c>
      <c r="Z21" s="134"/>
      <c r="AA21" s="174"/>
      <c r="AB21" s="188">
        <v>0</v>
      </c>
      <c r="AC21" s="174"/>
      <c r="AD21" s="188">
        <v>0</v>
      </c>
      <c r="AF21" s="188">
        <v>0</v>
      </c>
      <c r="AG21" s="188"/>
      <c r="AH21" s="188">
        <v>52780</v>
      </c>
      <c r="AI21" s="134"/>
      <c r="AJ21" s="188"/>
      <c r="AK21" s="188">
        <v>0</v>
      </c>
      <c r="AM21" s="188">
        <v>0</v>
      </c>
      <c r="AO21" s="188">
        <v>0</v>
      </c>
      <c r="AQ21" s="188">
        <v>0</v>
      </c>
      <c r="AR21" s="188"/>
      <c r="AS21" s="188">
        <v>0</v>
      </c>
      <c r="AT21" s="188"/>
      <c r="AU21" s="188">
        <v>0</v>
      </c>
      <c r="AV21" s="134"/>
      <c r="AW21" s="188"/>
      <c r="AX21" s="188">
        <v>0</v>
      </c>
      <c r="AY21" s="188"/>
      <c r="AZ21" s="188">
        <v>0</v>
      </c>
      <c r="BA21" s="188"/>
      <c r="BB21" s="188">
        <v>0</v>
      </c>
      <c r="BC21" s="188"/>
      <c r="BD21" s="188">
        <v>0</v>
      </c>
      <c r="BE21" s="134"/>
      <c r="BG21" s="188">
        <v>52780</v>
      </c>
      <c r="BH21" s="134"/>
      <c r="BJ21" s="156"/>
      <c r="BK21" s="19">
        <v>0</v>
      </c>
      <c r="BL21" s="134"/>
    </row>
    <row r="22" spans="2:64" ht="12.75" customHeight="1">
      <c r="B22" s="130"/>
      <c r="C22" s="24">
        <v>5</v>
      </c>
      <c r="D22" s="23"/>
      <c r="E22" s="187"/>
      <c r="F22" s="23"/>
      <c r="G22" s="21" t="s">
        <v>19</v>
      </c>
      <c r="H22" s="21"/>
      <c r="I22" s="188">
        <v>262980</v>
      </c>
      <c r="J22" s="189"/>
      <c r="K22" s="188"/>
      <c r="L22" s="188">
        <v>143345.52591895038</v>
      </c>
      <c r="N22" s="188">
        <v>217.9153680260975</v>
      </c>
      <c r="P22" s="188">
        <v>0</v>
      </c>
      <c r="Q22" s="188"/>
      <c r="R22" s="188">
        <v>143563.44128697648</v>
      </c>
      <c r="S22" s="134"/>
      <c r="T22" s="188"/>
      <c r="U22" s="188">
        <v>33307.682716305346</v>
      </c>
      <c r="V22" s="188"/>
      <c r="W22" s="188">
        <v>15694.882441272815</v>
      </c>
      <c r="Y22" s="188">
        <v>48035.85161858199</v>
      </c>
      <c r="Z22" s="134"/>
      <c r="AA22" s="174"/>
      <c r="AB22" s="188">
        <v>0</v>
      </c>
      <c r="AC22" s="174"/>
      <c r="AD22" s="188">
        <v>0</v>
      </c>
      <c r="AF22" s="188">
        <v>0</v>
      </c>
      <c r="AG22" s="188"/>
      <c r="AH22" s="188">
        <v>97038.41677616016</v>
      </c>
      <c r="AI22" s="134"/>
      <c r="AJ22" s="188"/>
      <c r="AK22" s="188">
        <v>1403.880048102925</v>
      </c>
      <c r="AM22" s="188">
        <v>0</v>
      </c>
      <c r="AO22" s="188">
        <v>3440.6924657839313</v>
      </c>
      <c r="AQ22" s="188">
        <v>0</v>
      </c>
      <c r="AR22" s="188"/>
      <c r="AS22" s="188">
        <v>17533.56942297652</v>
      </c>
      <c r="AT22" s="188"/>
      <c r="AU22" s="188">
        <v>22378.14193686338</v>
      </c>
      <c r="AV22" s="134"/>
      <c r="AW22" s="188"/>
      <c r="AX22" s="188">
        <v>0</v>
      </c>
      <c r="AY22" s="188"/>
      <c r="AZ22" s="188">
        <v>0</v>
      </c>
      <c r="BA22" s="188"/>
      <c r="BB22" s="188">
        <v>0</v>
      </c>
      <c r="BC22" s="188"/>
      <c r="BD22" s="188">
        <v>0</v>
      </c>
      <c r="BE22" s="134"/>
      <c r="BG22" s="188">
        <v>262980</v>
      </c>
      <c r="BH22" s="134"/>
      <c r="BJ22" s="156"/>
      <c r="BK22" s="19">
        <v>0</v>
      </c>
      <c r="BL22" s="134"/>
    </row>
    <row r="23" spans="2:64" ht="12.75" customHeight="1">
      <c r="B23" s="130"/>
      <c r="C23" s="24">
        <v>6</v>
      </c>
      <c r="D23" s="23"/>
      <c r="E23" s="187"/>
      <c r="F23" s="23"/>
      <c r="G23" s="21" t="s">
        <v>20</v>
      </c>
      <c r="H23" s="21"/>
      <c r="I23" s="188">
        <v>25620</v>
      </c>
      <c r="J23" s="189"/>
      <c r="K23" s="188"/>
      <c r="L23" s="188">
        <v>0</v>
      </c>
      <c r="N23" s="188">
        <v>0</v>
      </c>
      <c r="P23" s="188">
        <v>20145.337931939728</v>
      </c>
      <c r="Q23" s="188"/>
      <c r="R23" s="188">
        <v>20145.337931939728</v>
      </c>
      <c r="S23" s="134"/>
      <c r="T23" s="188"/>
      <c r="U23" s="188">
        <v>0</v>
      </c>
      <c r="V23" s="188"/>
      <c r="W23" s="188">
        <v>0</v>
      </c>
      <c r="Y23" s="188">
        <v>5474.66206806027</v>
      </c>
      <c r="Z23" s="134"/>
      <c r="AA23" s="174"/>
      <c r="AB23" s="188">
        <v>0</v>
      </c>
      <c r="AC23" s="174"/>
      <c r="AD23" s="188">
        <v>0</v>
      </c>
      <c r="AF23" s="188">
        <v>0</v>
      </c>
      <c r="AG23" s="188"/>
      <c r="AH23" s="188">
        <v>5474.66206806027</v>
      </c>
      <c r="AI23" s="134"/>
      <c r="AJ23" s="188"/>
      <c r="AK23" s="188">
        <v>0</v>
      </c>
      <c r="AM23" s="188">
        <v>0</v>
      </c>
      <c r="AO23" s="188">
        <v>0</v>
      </c>
      <c r="AQ23" s="188">
        <v>0</v>
      </c>
      <c r="AR23" s="188"/>
      <c r="AS23" s="188">
        <v>0</v>
      </c>
      <c r="AT23" s="188"/>
      <c r="AU23" s="188">
        <v>0</v>
      </c>
      <c r="AV23" s="134"/>
      <c r="AW23" s="188"/>
      <c r="AX23" s="188">
        <v>0</v>
      </c>
      <c r="AY23" s="188"/>
      <c r="AZ23" s="188">
        <v>0</v>
      </c>
      <c r="BA23" s="188"/>
      <c r="BB23" s="188">
        <v>0</v>
      </c>
      <c r="BC23" s="188"/>
      <c r="BD23" s="188">
        <v>0</v>
      </c>
      <c r="BE23" s="134"/>
      <c r="BG23" s="188">
        <v>25620</v>
      </c>
      <c r="BH23" s="134"/>
      <c r="BJ23" s="156"/>
      <c r="BK23" s="19">
        <v>0</v>
      </c>
      <c r="BL23" s="134"/>
    </row>
    <row r="24" spans="2:64" ht="12.75" customHeight="1">
      <c r="B24" s="130"/>
      <c r="C24" s="24">
        <v>7</v>
      </c>
      <c r="D24" s="23"/>
      <c r="E24" s="187"/>
      <c r="F24" s="23"/>
      <c r="G24" s="21" t="s">
        <v>21</v>
      </c>
      <c r="H24" s="21"/>
      <c r="I24" s="188">
        <v>117300</v>
      </c>
      <c r="J24" s="189"/>
      <c r="K24" s="188"/>
      <c r="L24" s="188">
        <v>0</v>
      </c>
      <c r="N24" s="188">
        <v>0</v>
      </c>
      <c r="P24" s="188">
        <v>0</v>
      </c>
      <c r="Q24" s="188"/>
      <c r="R24" s="188">
        <v>0</v>
      </c>
      <c r="S24" s="134"/>
      <c r="T24" s="188"/>
      <c r="U24" s="188">
        <v>3300</v>
      </c>
      <c r="V24" s="188"/>
      <c r="W24" s="188">
        <v>0</v>
      </c>
      <c r="Y24" s="188">
        <v>0</v>
      </c>
      <c r="Z24" s="134"/>
      <c r="AA24" s="174"/>
      <c r="AB24" s="188">
        <v>37590.6443628192</v>
      </c>
      <c r="AC24" s="174"/>
      <c r="AD24" s="188">
        <v>41520.47524560267</v>
      </c>
      <c r="AF24" s="188">
        <v>9374.885734405258</v>
      </c>
      <c r="AG24" s="188"/>
      <c r="AH24" s="188">
        <v>91786.00534282712</v>
      </c>
      <c r="AI24" s="134"/>
      <c r="AJ24" s="188"/>
      <c r="AK24" s="188">
        <v>17152.625376415803</v>
      </c>
      <c r="AM24" s="188">
        <v>0</v>
      </c>
      <c r="AO24" s="188">
        <v>0</v>
      </c>
      <c r="AQ24" s="188">
        <v>3180.2822232653903</v>
      </c>
      <c r="AR24" s="188"/>
      <c r="AS24" s="188">
        <v>5181.087057491692</v>
      </c>
      <c r="AT24" s="188"/>
      <c r="AU24" s="188">
        <v>25513.994657172883</v>
      </c>
      <c r="AV24" s="134"/>
      <c r="AW24" s="188"/>
      <c r="AX24" s="188">
        <v>0</v>
      </c>
      <c r="AY24" s="188"/>
      <c r="AZ24" s="188">
        <v>0</v>
      </c>
      <c r="BA24" s="188"/>
      <c r="BB24" s="188">
        <v>0</v>
      </c>
      <c r="BC24" s="188"/>
      <c r="BD24" s="188">
        <v>0</v>
      </c>
      <c r="BE24" s="134"/>
      <c r="BG24" s="188">
        <v>117300</v>
      </c>
      <c r="BH24" s="134"/>
      <c r="BJ24" s="156"/>
      <c r="BK24" s="19">
        <v>0</v>
      </c>
      <c r="BL24" s="134"/>
    </row>
    <row r="25" spans="2:64" ht="12.75" customHeight="1">
      <c r="B25" s="130"/>
      <c r="C25" s="24">
        <v>8</v>
      </c>
      <c r="D25" s="23"/>
      <c r="E25" s="187"/>
      <c r="F25" s="23"/>
      <c r="G25" s="21" t="s">
        <v>153</v>
      </c>
      <c r="H25" s="21"/>
      <c r="I25" s="188">
        <v>0</v>
      </c>
      <c r="J25" s="189"/>
      <c r="K25" s="188"/>
      <c r="L25" s="188">
        <v>0</v>
      </c>
      <c r="N25" s="188">
        <v>0</v>
      </c>
      <c r="P25" s="188">
        <v>0</v>
      </c>
      <c r="Q25" s="188"/>
      <c r="R25" s="188">
        <v>0</v>
      </c>
      <c r="S25" s="134"/>
      <c r="T25" s="188"/>
      <c r="U25" s="188">
        <v>0</v>
      </c>
      <c r="V25" s="188"/>
      <c r="W25" s="188">
        <v>0</v>
      </c>
      <c r="Y25" s="188">
        <v>0</v>
      </c>
      <c r="Z25" s="134"/>
      <c r="AA25" s="174"/>
      <c r="AB25" s="188">
        <v>0</v>
      </c>
      <c r="AC25" s="174"/>
      <c r="AD25" s="188">
        <v>0</v>
      </c>
      <c r="AF25" s="188">
        <v>0</v>
      </c>
      <c r="AG25" s="188"/>
      <c r="AH25" s="188">
        <v>0</v>
      </c>
      <c r="AI25" s="134"/>
      <c r="AJ25" s="188"/>
      <c r="AK25" s="188">
        <v>0</v>
      </c>
      <c r="AM25" s="188">
        <v>0</v>
      </c>
      <c r="AO25" s="188">
        <v>0</v>
      </c>
      <c r="AQ25" s="188">
        <v>0</v>
      </c>
      <c r="AR25" s="188"/>
      <c r="AS25" s="188">
        <v>0</v>
      </c>
      <c r="AT25" s="188"/>
      <c r="AU25" s="188">
        <v>0</v>
      </c>
      <c r="AV25" s="134"/>
      <c r="AW25" s="188"/>
      <c r="AX25" s="188">
        <v>0</v>
      </c>
      <c r="AY25" s="188"/>
      <c r="AZ25" s="188">
        <v>0</v>
      </c>
      <c r="BA25" s="188"/>
      <c r="BB25" s="188">
        <v>0</v>
      </c>
      <c r="BC25" s="188"/>
      <c r="BD25" s="188">
        <v>0</v>
      </c>
      <c r="BE25" s="134"/>
      <c r="BG25" s="188">
        <v>0</v>
      </c>
      <c r="BH25" s="134"/>
      <c r="BJ25" s="156"/>
      <c r="BK25" s="19">
        <v>0</v>
      </c>
      <c r="BL25" s="134"/>
    </row>
    <row r="26" spans="2:64" ht="12.75" customHeight="1">
      <c r="B26" s="130"/>
      <c r="C26" s="24">
        <v>9</v>
      </c>
      <c r="D26" s="23"/>
      <c r="E26" s="187"/>
      <c r="F26" s="23"/>
      <c r="G26" s="21" t="s">
        <v>23</v>
      </c>
      <c r="H26" s="21"/>
      <c r="I26" s="188">
        <v>2682.106932593217</v>
      </c>
      <c r="J26" s="189"/>
      <c r="K26" s="188"/>
      <c r="L26" s="188">
        <v>2682.106932593217</v>
      </c>
      <c r="N26" s="188">
        <v>0</v>
      </c>
      <c r="P26" s="188">
        <v>0</v>
      </c>
      <c r="Q26" s="188"/>
      <c r="R26" s="188">
        <v>2682.106932593217</v>
      </c>
      <c r="S26" s="134"/>
      <c r="T26" s="188"/>
      <c r="U26" s="188">
        <v>0</v>
      </c>
      <c r="V26" s="188"/>
      <c r="W26" s="188">
        <v>0</v>
      </c>
      <c r="Y26" s="188">
        <v>0</v>
      </c>
      <c r="Z26" s="134"/>
      <c r="AA26" s="174"/>
      <c r="AB26" s="188">
        <v>0</v>
      </c>
      <c r="AC26" s="174"/>
      <c r="AD26" s="188">
        <v>0</v>
      </c>
      <c r="AF26" s="188">
        <v>0</v>
      </c>
      <c r="AG26" s="188"/>
      <c r="AH26" s="188">
        <v>0</v>
      </c>
      <c r="AI26" s="134"/>
      <c r="AJ26" s="188"/>
      <c r="AK26" s="188">
        <v>0</v>
      </c>
      <c r="AM26" s="188">
        <v>0</v>
      </c>
      <c r="AO26" s="188">
        <v>0</v>
      </c>
      <c r="AQ26" s="188">
        <v>0</v>
      </c>
      <c r="AR26" s="188"/>
      <c r="AS26" s="188">
        <v>0</v>
      </c>
      <c r="AT26" s="188"/>
      <c r="AU26" s="188">
        <v>0</v>
      </c>
      <c r="AV26" s="134"/>
      <c r="AW26" s="188"/>
      <c r="AX26" s="188">
        <v>0</v>
      </c>
      <c r="AY26" s="188"/>
      <c r="AZ26" s="188">
        <v>0</v>
      </c>
      <c r="BA26" s="188"/>
      <c r="BB26" s="188">
        <v>0</v>
      </c>
      <c r="BC26" s="188"/>
      <c r="BD26" s="188">
        <v>0</v>
      </c>
      <c r="BE26" s="134"/>
      <c r="BG26" s="188">
        <v>2682.106932593217</v>
      </c>
      <c r="BH26" s="134"/>
      <c r="BJ26" s="156"/>
      <c r="BK26" s="19">
        <v>0</v>
      </c>
      <c r="BL26" s="134"/>
    </row>
    <row r="27" spans="2:64" ht="12.75" customHeight="1">
      <c r="B27" s="130"/>
      <c r="C27" s="24">
        <v>10</v>
      </c>
      <c r="D27" s="23"/>
      <c r="E27" s="187"/>
      <c r="F27" s="23"/>
      <c r="G27" s="21" t="s">
        <v>25</v>
      </c>
      <c r="H27" s="21"/>
      <c r="I27" s="188">
        <v>387940</v>
      </c>
      <c r="J27" s="189"/>
      <c r="K27" s="188"/>
      <c r="L27" s="188">
        <v>17342.714209686004</v>
      </c>
      <c r="N27" s="188">
        <v>2322.6849387972325</v>
      </c>
      <c r="P27" s="188">
        <v>4490.524215007983</v>
      </c>
      <c r="Q27" s="188"/>
      <c r="R27" s="188">
        <v>24155.92336349122</v>
      </c>
      <c r="S27" s="134"/>
      <c r="T27" s="188"/>
      <c r="U27" s="188">
        <v>258661.07681390806</v>
      </c>
      <c r="V27" s="188"/>
      <c r="W27" s="188">
        <v>0</v>
      </c>
      <c r="Y27" s="188">
        <v>0</v>
      </c>
      <c r="Z27" s="134"/>
      <c r="AA27" s="174"/>
      <c r="AB27" s="188">
        <v>0</v>
      </c>
      <c r="AC27" s="174"/>
      <c r="AD27" s="188">
        <v>41619.073088522266</v>
      </c>
      <c r="AF27" s="188">
        <v>35648.91254213234</v>
      </c>
      <c r="AG27" s="188"/>
      <c r="AH27" s="188">
        <v>335929.0624445627</v>
      </c>
      <c r="AI27" s="134"/>
      <c r="AJ27" s="188"/>
      <c r="AK27" s="188">
        <v>13075.855951747388</v>
      </c>
      <c r="AM27" s="188">
        <v>172.05073620720242</v>
      </c>
      <c r="AO27" s="188">
        <v>0</v>
      </c>
      <c r="AQ27" s="188">
        <v>0</v>
      </c>
      <c r="AR27" s="188"/>
      <c r="AS27" s="188">
        <v>9703.661522086217</v>
      </c>
      <c r="AT27" s="188"/>
      <c r="AU27" s="188">
        <v>22951.56821004081</v>
      </c>
      <c r="AV27" s="134"/>
      <c r="AW27" s="188"/>
      <c r="AX27" s="188">
        <v>0</v>
      </c>
      <c r="AY27" s="188"/>
      <c r="AZ27" s="188">
        <v>367.7584486428952</v>
      </c>
      <c r="BA27" s="188"/>
      <c r="BB27" s="188">
        <v>4535.687533262374</v>
      </c>
      <c r="BC27" s="188"/>
      <c r="BD27" s="188">
        <v>4903.445981905269</v>
      </c>
      <c r="BE27" s="134"/>
      <c r="BG27" s="188">
        <v>387940</v>
      </c>
      <c r="BH27" s="134"/>
      <c r="BJ27" s="156"/>
      <c r="BK27" s="19">
        <v>0</v>
      </c>
      <c r="BL27" s="134"/>
    </row>
    <row r="28" spans="2:64" ht="12.75" customHeight="1">
      <c r="B28" s="130"/>
      <c r="C28" s="24">
        <v>11</v>
      </c>
      <c r="D28" s="23"/>
      <c r="E28" s="187"/>
      <c r="F28" s="23"/>
      <c r="G28" s="21" t="s">
        <v>26</v>
      </c>
      <c r="H28" s="21"/>
      <c r="I28" s="188">
        <v>110972</v>
      </c>
      <c r="J28" s="189"/>
      <c r="K28" s="188"/>
      <c r="L28" s="188">
        <v>4960.962213943587</v>
      </c>
      <c r="N28" s="188">
        <v>664.4145822245875</v>
      </c>
      <c r="P28" s="188">
        <v>1284.534858967536</v>
      </c>
      <c r="Q28" s="188"/>
      <c r="R28" s="188">
        <v>6909.91165513571</v>
      </c>
      <c r="S28" s="134"/>
      <c r="T28" s="188"/>
      <c r="U28" s="188">
        <v>73991.17651232924</v>
      </c>
      <c r="V28" s="188"/>
      <c r="W28" s="188">
        <v>0</v>
      </c>
      <c r="Y28" s="188">
        <v>0</v>
      </c>
      <c r="Z28" s="134"/>
      <c r="AA28" s="174"/>
      <c r="AB28" s="188">
        <v>0</v>
      </c>
      <c r="AC28" s="174"/>
      <c r="AD28" s="188">
        <v>11905.324995565015</v>
      </c>
      <c r="AF28" s="188">
        <v>10197.533439772928</v>
      </c>
      <c r="AG28" s="188"/>
      <c r="AH28" s="188">
        <v>96094.03494766718</v>
      </c>
      <c r="AI28" s="134"/>
      <c r="AJ28" s="188"/>
      <c r="AK28" s="188">
        <v>3740.4080184495306</v>
      </c>
      <c r="AM28" s="188">
        <v>49.21589497959908</v>
      </c>
      <c r="AO28" s="188">
        <v>0</v>
      </c>
      <c r="AQ28" s="188">
        <v>0</v>
      </c>
      <c r="AR28" s="188"/>
      <c r="AS28" s="188">
        <v>2775.776476849388</v>
      </c>
      <c r="AT28" s="188"/>
      <c r="AU28" s="188">
        <v>6565.400390278517</v>
      </c>
      <c r="AV28" s="134"/>
      <c r="AW28" s="188"/>
      <c r="AX28" s="188">
        <v>0</v>
      </c>
      <c r="AY28" s="188"/>
      <c r="AZ28" s="188">
        <v>105.19897551889302</v>
      </c>
      <c r="BA28" s="188"/>
      <c r="BB28" s="188">
        <v>1297.4540313996808</v>
      </c>
      <c r="BC28" s="188"/>
      <c r="BD28" s="188">
        <v>1402.653006918574</v>
      </c>
      <c r="BE28" s="134"/>
      <c r="BG28" s="188">
        <v>110972</v>
      </c>
      <c r="BH28" s="134"/>
      <c r="BJ28" s="156"/>
      <c r="BK28" s="19">
        <v>0</v>
      </c>
      <c r="BL28" s="134"/>
    </row>
    <row r="29" spans="2:64" ht="12.75" customHeight="1">
      <c r="B29" s="130"/>
      <c r="C29" s="24">
        <v>12</v>
      </c>
      <c r="D29" s="23"/>
      <c r="E29" s="187"/>
      <c r="F29" s="23"/>
      <c r="G29" s="21" t="s">
        <v>27</v>
      </c>
      <c r="H29" s="21"/>
      <c r="I29" s="188">
        <v>33000</v>
      </c>
      <c r="J29" s="189"/>
      <c r="K29" s="188"/>
      <c r="L29" s="188">
        <v>55.45263953454387</v>
      </c>
      <c r="N29" s="188">
        <v>0</v>
      </c>
      <c r="P29" s="188">
        <v>1800</v>
      </c>
      <c r="Q29" s="188"/>
      <c r="R29" s="188">
        <v>1855.4526395345438</v>
      </c>
      <c r="S29" s="134"/>
      <c r="T29" s="188"/>
      <c r="U29" s="188">
        <v>30315.866242000375</v>
      </c>
      <c r="V29" s="188"/>
      <c r="W29" s="188">
        <v>0</v>
      </c>
      <c r="Y29" s="188">
        <v>0</v>
      </c>
      <c r="Z29" s="134"/>
      <c r="AA29" s="174"/>
      <c r="AB29" s="188">
        <v>0</v>
      </c>
      <c r="AC29" s="174"/>
      <c r="AD29" s="188">
        <v>0</v>
      </c>
      <c r="AF29" s="188">
        <v>828.681118465085</v>
      </c>
      <c r="AG29" s="188"/>
      <c r="AH29" s="188">
        <v>31144.547360465458</v>
      </c>
      <c r="AI29" s="134"/>
      <c r="AJ29" s="188"/>
      <c r="AK29" s="188">
        <v>0</v>
      </c>
      <c r="AM29" s="188">
        <v>0</v>
      </c>
      <c r="AO29" s="188">
        <v>0</v>
      </c>
      <c r="AQ29" s="188">
        <v>0</v>
      </c>
      <c r="AR29" s="188"/>
      <c r="AS29" s="188">
        <v>0</v>
      </c>
      <c r="AT29" s="188"/>
      <c r="AU29" s="188">
        <v>0</v>
      </c>
      <c r="AV29" s="134"/>
      <c r="AW29" s="188"/>
      <c r="AX29" s="188">
        <v>0</v>
      </c>
      <c r="AY29" s="188"/>
      <c r="AZ29" s="188">
        <v>0</v>
      </c>
      <c r="BA29" s="188"/>
      <c r="BB29" s="188">
        <v>0</v>
      </c>
      <c r="BC29" s="188"/>
      <c r="BD29" s="188">
        <v>0</v>
      </c>
      <c r="BE29" s="134"/>
      <c r="BG29" s="188">
        <v>33000</v>
      </c>
      <c r="BH29" s="134"/>
      <c r="BJ29" s="156"/>
      <c r="BK29" s="19">
        <v>0</v>
      </c>
      <c r="BL29" s="134"/>
    </row>
    <row r="30" spans="1:64" ht="12.75" customHeight="1">
      <c r="A30" s="3"/>
      <c r="B30" s="156"/>
      <c r="C30" s="24">
        <v>13</v>
      </c>
      <c r="D30" s="23"/>
      <c r="E30" s="187"/>
      <c r="F30" s="190"/>
      <c r="G30" s="21" t="s">
        <v>28</v>
      </c>
      <c r="H30" s="21"/>
      <c r="I30" s="188">
        <v>8400</v>
      </c>
      <c r="J30" s="189"/>
      <c r="K30" s="188"/>
      <c r="L30" s="188">
        <v>8380.958105950049</v>
      </c>
      <c r="N30" s="188">
        <v>0</v>
      </c>
      <c r="P30" s="188">
        <v>0</v>
      </c>
      <c r="Q30" s="188"/>
      <c r="R30" s="188">
        <v>8380.958105950049</v>
      </c>
      <c r="S30" s="134"/>
      <c r="T30" s="188"/>
      <c r="U30" s="188">
        <v>13.941748838489366</v>
      </c>
      <c r="V30" s="188"/>
      <c r="W30" s="188">
        <v>0</v>
      </c>
      <c r="Y30" s="188">
        <v>0</v>
      </c>
      <c r="Z30" s="134"/>
      <c r="AA30" s="174"/>
      <c r="AB30" s="188">
        <v>0</v>
      </c>
      <c r="AC30" s="174"/>
      <c r="AD30" s="188">
        <v>0</v>
      </c>
      <c r="AF30" s="188">
        <v>0</v>
      </c>
      <c r="AG30" s="188"/>
      <c r="AH30" s="188">
        <v>13.941748838489366</v>
      </c>
      <c r="AI30" s="134"/>
      <c r="AJ30" s="188"/>
      <c r="AK30" s="188">
        <v>5.100145211461928</v>
      </c>
      <c r="AM30" s="188">
        <v>0</v>
      </c>
      <c r="AO30" s="188">
        <v>0</v>
      </c>
      <c r="AQ30" s="188">
        <v>0</v>
      </c>
      <c r="AR30" s="188"/>
      <c r="AS30" s="188">
        <v>0</v>
      </c>
      <c r="AT30" s="188"/>
      <c r="AU30" s="188">
        <v>5.100145211461928</v>
      </c>
      <c r="AV30" s="134"/>
      <c r="AW30" s="188"/>
      <c r="AX30" s="188">
        <v>0</v>
      </c>
      <c r="AY30" s="188"/>
      <c r="AZ30" s="188">
        <v>0</v>
      </c>
      <c r="BA30" s="188"/>
      <c r="BB30" s="188">
        <v>0</v>
      </c>
      <c r="BC30" s="188"/>
      <c r="BD30" s="188">
        <v>0</v>
      </c>
      <c r="BE30" s="134"/>
      <c r="BG30" s="188">
        <v>8400</v>
      </c>
      <c r="BH30" s="134"/>
      <c r="BJ30" s="156"/>
      <c r="BK30" s="19">
        <v>0</v>
      </c>
      <c r="BL30" s="134"/>
    </row>
    <row r="31" spans="1:64" ht="12.75" customHeight="1">
      <c r="A31" s="3"/>
      <c r="B31" s="156"/>
      <c r="C31" s="24">
        <v>14</v>
      </c>
      <c r="D31" s="23"/>
      <c r="E31" s="187"/>
      <c r="F31" s="23"/>
      <c r="G31" s="21" t="s">
        <v>29</v>
      </c>
      <c r="H31" s="21"/>
      <c r="I31" s="188">
        <v>50000</v>
      </c>
      <c r="J31" s="189"/>
      <c r="K31" s="188"/>
      <c r="L31" s="188">
        <v>0</v>
      </c>
      <c r="N31" s="188">
        <v>0</v>
      </c>
      <c r="P31" s="188">
        <v>0</v>
      </c>
      <c r="Q31" s="188"/>
      <c r="R31" s="188">
        <v>0</v>
      </c>
      <c r="S31" s="134"/>
      <c r="T31" s="188"/>
      <c r="U31" s="188">
        <v>0</v>
      </c>
      <c r="V31" s="188"/>
      <c r="W31" s="188">
        <v>25000</v>
      </c>
      <c r="Y31" s="188">
        <v>0</v>
      </c>
      <c r="Z31" s="134"/>
      <c r="AA31" s="174"/>
      <c r="AB31" s="188">
        <v>0</v>
      </c>
      <c r="AC31" s="174"/>
      <c r="AD31" s="188">
        <v>0</v>
      </c>
      <c r="AF31" s="188">
        <v>0</v>
      </c>
      <c r="AG31" s="188"/>
      <c r="AH31" s="188">
        <v>25000</v>
      </c>
      <c r="AI31" s="134"/>
      <c r="AJ31" s="188"/>
      <c r="AK31" s="188">
        <v>25000</v>
      </c>
      <c r="AM31" s="188">
        <v>0</v>
      </c>
      <c r="AO31" s="188">
        <v>0</v>
      </c>
      <c r="AQ31" s="188">
        <v>0</v>
      </c>
      <c r="AR31" s="188"/>
      <c r="AS31" s="188">
        <v>0</v>
      </c>
      <c r="AT31" s="188"/>
      <c r="AU31" s="188">
        <v>25000</v>
      </c>
      <c r="AV31" s="134"/>
      <c r="AW31" s="188"/>
      <c r="AX31" s="188">
        <v>0</v>
      </c>
      <c r="AY31" s="188"/>
      <c r="AZ31" s="188">
        <v>0</v>
      </c>
      <c r="BA31" s="188"/>
      <c r="BB31" s="188">
        <v>0</v>
      </c>
      <c r="BC31" s="188"/>
      <c r="BD31" s="188">
        <v>0</v>
      </c>
      <c r="BE31" s="134"/>
      <c r="BG31" s="188">
        <v>50000</v>
      </c>
      <c r="BH31" s="134"/>
      <c r="BJ31" s="156"/>
      <c r="BK31" s="19">
        <v>0</v>
      </c>
      <c r="BL31" s="134"/>
    </row>
    <row r="32" spans="1:64" ht="12.75" customHeight="1">
      <c r="A32" s="3"/>
      <c r="B32" s="156"/>
      <c r="C32" s="24">
        <v>15</v>
      </c>
      <c r="D32" s="23"/>
      <c r="E32" s="187"/>
      <c r="F32" s="23"/>
      <c r="G32" s="21" t="s">
        <v>30</v>
      </c>
      <c r="H32" s="21"/>
      <c r="I32" s="188">
        <v>8580</v>
      </c>
      <c r="J32" s="189"/>
      <c r="K32" s="188"/>
      <c r="L32" s="188">
        <v>4893.4971904016475</v>
      </c>
      <c r="N32" s="188">
        <v>0</v>
      </c>
      <c r="P32" s="188">
        <v>0</v>
      </c>
      <c r="Q32" s="188"/>
      <c r="R32" s="188">
        <v>4893.4971904016475</v>
      </c>
      <c r="S32" s="134"/>
      <c r="T32" s="188"/>
      <c r="U32" s="188">
        <v>2943.0475562387</v>
      </c>
      <c r="V32" s="188"/>
      <c r="W32" s="188">
        <v>0</v>
      </c>
      <c r="Y32" s="188">
        <v>0</v>
      </c>
      <c r="Z32" s="134"/>
      <c r="AA32" s="174"/>
      <c r="AB32" s="188">
        <v>0</v>
      </c>
      <c r="AC32" s="174"/>
      <c r="AD32" s="188">
        <v>0</v>
      </c>
      <c r="AF32" s="188">
        <v>711.7504780270964</v>
      </c>
      <c r="AG32" s="188"/>
      <c r="AH32" s="188">
        <v>3654.7980342657966</v>
      </c>
      <c r="AI32" s="134"/>
      <c r="AJ32" s="188"/>
      <c r="AK32" s="188">
        <v>31.70477533255686</v>
      </c>
      <c r="AM32" s="188">
        <v>0</v>
      </c>
      <c r="AO32" s="188">
        <v>0</v>
      </c>
      <c r="AQ32" s="188">
        <v>0</v>
      </c>
      <c r="AR32" s="188"/>
      <c r="AS32" s="188">
        <v>0</v>
      </c>
      <c r="AT32" s="188"/>
      <c r="AU32" s="188">
        <v>31.70477533255686</v>
      </c>
      <c r="AV32" s="134"/>
      <c r="AW32" s="188"/>
      <c r="AX32" s="188">
        <v>0</v>
      </c>
      <c r="AY32" s="188"/>
      <c r="AZ32" s="188">
        <v>0</v>
      </c>
      <c r="BA32" s="188"/>
      <c r="BB32" s="188">
        <v>0</v>
      </c>
      <c r="BC32" s="188"/>
      <c r="BD32" s="188">
        <v>0</v>
      </c>
      <c r="BE32" s="134"/>
      <c r="BG32" s="188">
        <v>8580</v>
      </c>
      <c r="BH32" s="134"/>
      <c r="BJ32" s="156"/>
      <c r="BK32" s="19">
        <v>0</v>
      </c>
      <c r="BL32" s="134"/>
    </row>
    <row r="33" spans="1:64" ht="12.75" customHeight="1">
      <c r="A33" s="3"/>
      <c r="B33" s="156"/>
      <c r="C33" s="24">
        <v>16</v>
      </c>
      <c r="D33" s="23"/>
      <c r="E33" s="187"/>
      <c r="F33" s="23"/>
      <c r="G33" s="21" t="s">
        <v>31</v>
      </c>
      <c r="H33" s="21"/>
      <c r="I33" s="188">
        <v>55429</v>
      </c>
      <c r="J33" s="189"/>
      <c r="K33" s="188"/>
      <c r="L33" s="188">
        <v>43468.084688600786</v>
      </c>
      <c r="N33" s="188">
        <v>0</v>
      </c>
      <c r="P33" s="188">
        <v>0</v>
      </c>
      <c r="Q33" s="188"/>
      <c r="R33" s="188">
        <v>43468.084688600786</v>
      </c>
      <c r="S33" s="134"/>
      <c r="T33" s="188"/>
      <c r="U33" s="188">
        <v>10062.63179608797</v>
      </c>
      <c r="V33" s="188"/>
      <c r="W33" s="188">
        <v>0</v>
      </c>
      <c r="Y33" s="188">
        <v>0</v>
      </c>
      <c r="Z33" s="134"/>
      <c r="AA33" s="174"/>
      <c r="AB33" s="188">
        <v>0</v>
      </c>
      <c r="AC33" s="174"/>
      <c r="AD33" s="188">
        <v>54.59876208057336</v>
      </c>
      <c r="AF33" s="188">
        <v>0</v>
      </c>
      <c r="AG33" s="188"/>
      <c r="AH33" s="188">
        <v>10117.230558168543</v>
      </c>
      <c r="AI33" s="134"/>
      <c r="AJ33" s="188"/>
      <c r="AK33" s="188">
        <v>1843.6847532306674</v>
      </c>
      <c r="AM33" s="188">
        <v>0</v>
      </c>
      <c r="AO33" s="188">
        <v>0</v>
      </c>
      <c r="AQ33" s="188">
        <v>0</v>
      </c>
      <c r="AR33" s="188"/>
      <c r="AS33" s="188">
        <v>0</v>
      </c>
      <c r="AT33" s="188"/>
      <c r="AU33" s="188">
        <v>1843.6847532306674</v>
      </c>
      <c r="AV33" s="134"/>
      <c r="AW33" s="188"/>
      <c r="AX33" s="188">
        <v>0</v>
      </c>
      <c r="AY33" s="188"/>
      <c r="AZ33" s="188">
        <v>0</v>
      </c>
      <c r="BA33" s="188"/>
      <c r="BB33" s="188">
        <v>0</v>
      </c>
      <c r="BC33" s="188"/>
      <c r="BD33" s="188">
        <v>0</v>
      </c>
      <c r="BE33" s="134"/>
      <c r="BG33" s="188">
        <v>55429</v>
      </c>
      <c r="BH33" s="134"/>
      <c r="BJ33" s="156"/>
      <c r="BK33" s="19">
        <v>0</v>
      </c>
      <c r="BL33" s="134"/>
    </row>
    <row r="34" spans="1:64" ht="12.75" customHeight="1">
      <c r="A34" s="3"/>
      <c r="B34" s="156"/>
      <c r="C34" s="24">
        <v>17</v>
      </c>
      <c r="D34" s="23"/>
      <c r="E34" s="187"/>
      <c r="F34" s="23"/>
      <c r="G34" s="21" t="s">
        <v>32</v>
      </c>
      <c r="H34" s="21"/>
      <c r="I34" s="188">
        <v>120282</v>
      </c>
      <c r="J34" s="189"/>
      <c r="K34" s="188"/>
      <c r="L34" s="188">
        <v>120282</v>
      </c>
      <c r="N34" s="188">
        <v>0</v>
      </c>
      <c r="P34" s="188">
        <v>0</v>
      </c>
      <c r="Q34" s="188"/>
      <c r="R34" s="188">
        <v>120282</v>
      </c>
      <c r="S34" s="134"/>
      <c r="T34" s="188"/>
      <c r="U34" s="188">
        <v>0</v>
      </c>
      <c r="V34" s="188"/>
      <c r="W34" s="188">
        <v>0</v>
      </c>
      <c r="Y34" s="188">
        <v>0</v>
      </c>
      <c r="Z34" s="134"/>
      <c r="AA34" s="174"/>
      <c r="AB34" s="188">
        <v>0</v>
      </c>
      <c r="AC34" s="174"/>
      <c r="AD34" s="188">
        <v>0</v>
      </c>
      <c r="AF34" s="188">
        <v>0</v>
      </c>
      <c r="AG34" s="188"/>
      <c r="AH34" s="188">
        <v>0</v>
      </c>
      <c r="AI34" s="134"/>
      <c r="AJ34" s="188"/>
      <c r="AK34" s="188">
        <v>0</v>
      </c>
      <c r="AM34" s="188">
        <v>0</v>
      </c>
      <c r="AO34" s="188">
        <v>0</v>
      </c>
      <c r="AQ34" s="188">
        <v>0</v>
      </c>
      <c r="AR34" s="188"/>
      <c r="AS34" s="188">
        <v>0</v>
      </c>
      <c r="AT34" s="188"/>
      <c r="AU34" s="188">
        <v>0</v>
      </c>
      <c r="AV34" s="134"/>
      <c r="AW34" s="188"/>
      <c r="AX34" s="188">
        <v>0</v>
      </c>
      <c r="AY34" s="188"/>
      <c r="AZ34" s="188">
        <v>0</v>
      </c>
      <c r="BA34" s="188"/>
      <c r="BB34" s="188">
        <v>0</v>
      </c>
      <c r="BC34" s="188"/>
      <c r="BD34" s="188">
        <v>0</v>
      </c>
      <c r="BE34" s="134"/>
      <c r="BG34" s="188">
        <v>120282</v>
      </c>
      <c r="BH34" s="134"/>
      <c r="BJ34" s="156"/>
      <c r="BK34" s="19">
        <v>0</v>
      </c>
      <c r="BL34" s="134"/>
    </row>
    <row r="35" spans="1:64" ht="12.75" customHeight="1">
      <c r="A35" s="3"/>
      <c r="B35" s="156"/>
      <c r="C35" s="24">
        <v>18</v>
      </c>
      <c r="D35" s="191"/>
      <c r="E35" s="192" t="s">
        <v>154</v>
      </c>
      <c r="F35" s="191"/>
      <c r="G35" s="42" t="s">
        <v>33</v>
      </c>
      <c r="H35" s="42"/>
      <c r="I35" s="193">
        <v>269887.3251886784</v>
      </c>
      <c r="J35" s="194"/>
      <c r="K35" s="195"/>
      <c r="L35" s="193">
        <v>16493.1121405888</v>
      </c>
      <c r="M35" s="196"/>
      <c r="N35" s="193">
        <v>152.68465864516259</v>
      </c>
      <c r="O35" s="196"/>
      <c r="P35" s="193">
        <v>5767.454327652451</v>
      </c>
      <c r="Q35" s="193"/>
      <c r="R35" s="193">
        <v>22413.25112688641</v>
      </c>
      <c r="S35" s="197"/>
      <c r="T35" s="193"/>
      <c r="U35" s="193">
        <v>46784.505493935045</v>
      </c>
      <c r="V35" s="193"/>
      <c r="W35" s="193">
        <v>-54179.49809523507</v>
      </c>
      <c r="X35" s="196"/>
      <c r="Y35" s="193">
        <v>3231.786712649067</v>
      </c>
      <c r="Z35" s="197"/>
      <c r="AA35" s="198"/>
      <c r="AB35" s="193">
        <v>29.456847327041014</v>
      </c>
      <c r="AC35" s="198"/>
      <c r="AD35" s="193">
        <v>67328.00371938366</v>
      </c>
      <c r="AE35" s="196"/>
      <c r="AF35" s="193">
        <v>13789.030832917057</v>
      </c>
      <c r="AG35" s="193"/>
      <c r="AH35" s="193">
        <v>76983.2855109768</v>
      </c>
      <c r="AI35" s="197"/>
      <c r="AJ35" s="193"/>
      <c r="AK35" s="193">
        <v>0</v>
      </c>
      <c r="AL35" s="196"/>
      <c r="AM35" s="193">
        <v>45746.84003361088</v>
      </c>
      <c r="AN35" s="196"/>
      <c r="AO35" s="193">
        <v>100630.43386621118</v>
      </c>
      <c r="AP35" s="196"/>
      <c r="AQ35" s="193">
        <v>0</v>
      </c>
      <c r="AR35" s="193"/>
      <c r="AS35" s="193">
        <v>24113.514650993126</v>
      </c>
      <c r="AT35" s="193"/>
      <c r="AU35" s="193">
        <v>170490.7885508152</v>
      </c>
      <c r="AV35" s="197"/>
      <c r="AW35" s="193"/>
      <c r="AX35" s="193">
        <v>0</v>
      </c>
      <c r="AY35" s="193"/>
      <c r="AZ35" s="193">
        <v>0</v>
      </c>
      <c r="BA35" s="193"/>
      <c r="BB35" s="193">
        <v>0</v>
      </c>
      <c r="BC35" s="193"/>
      <c r="BD35" s="193">
        <v>0</v>
      </c>
      <c r="BE35" s="197"/>
      <c r="BF35" s="196"/>
      <c r="BG35" s="188">
        <v>269887.3251886784</v>
      </c>
      <c r="BH35" s="134"/>
      <c r="BJ35" s="156"/>
      <c r="BK35" s="19">
        <v>0</v>
      </c>
      <c r="BL35" s="134"/>
    </row>
    <row r="36" spans="1:64" ht="12.75" customHeight="1">
      <c r="A36" s="3"/>
      <c r="B36" s="156"/>
      <c r="C36" s="24">
        <v>19</v>
      </c>
      <c r="D36" s="191"/>
      <c r="E36" s="192" t="s">
        <v>154</v>
      </c>
      <c r="F36" s="191"/>
      <c r="G36" s="42" t="s">
        <v>34</v>
      </c>
      <c r="H36" s="42"/>
      <c r="I36" s="193">
        <v>1007794.9589966331</v>
      </c>
      <c r="J36" s="194"/>
      <c r="K36" s="195"/>
      <c r="L36" s="193">
        <v>5254.736000000001</v>
      </c>
      <c r="M36" s="196"/>
      <c r="N36" s="193">
        <v>909</v>
      </c>
      <c r="O36" s="196"/>
      <c r="P36" s="193">
        <v>4428</v>
      </c>
      <c r="Q36" s="193"/>
      <c r="R36" s="193">
        <v>10591.736</v>
      </c>
      <c r="S36" s="197"/>
      <c r="T36" s="193"/>
      <c r="U36" s="193">
        <v>44467</v>
      </c>
      <c r="V36" s="193"/>
      <c r="W36" s="193">
        <v>389049.64666666667</v>
      </c>
      <c r="X36" s="196"/>
      <c r="Y36" s="193">
        <v>92787</v>
      </c>
      <c r="Z36" s="197"/>
      <c r="AA36" s="198"/>
      <c r="AB36" s="193">
        <v>282</v>
      </c>
      <c r="AC36" s="198"/>
      <c r="AD36" s="193">
        <v>186589.89666666667</v>
      </c>
      <c r="AE36" s="196"/>
      <c r="AF36" s="193">
        <v>53279.65666666666</v>
      </c>
      <c r="AG36" s="193"/>
      <c r="AH36" s="193">
        <v>766455.2</v>
      </c>
      <c r="AI36" s="197"/>
      <c r="AJ36" s="193"/>
      <c r="AK36" s="193">
        <v>0</v>
      </c>
      <c r="AL36" s="196"/>
      <c r="AM36" s="193">
        <v>96688.0114983165</v>
      </c>
      <c r="AN36" s="196"/>
      <c r="AO36" s="193">
        <v>102295.0114983165</v>
      </c>
      <c r="AP36" s="196"/>
      <c r="AQ36" s="193">
        <v>0</v>
      </c>
      <c r="AR36" s="193"/>
      <c r="AS36" s="193">
        <v>31765</v>
      </c>
      <c r="AT36" s="193"/>
      <c r="AU36" s="193">
        <v>230748.022996633</v>
      </c>
      <c r="AV36" s="197"/>
      <c r="AW36" s="193"/>
      <c r="AX36" s="193">
        <v>0</v>
      </c>
      <c r="AY36" s="193"/>
      <c r="AZ36" s="193">
        <v>0</v>
      </c>
      <c r="BA36" s="193"/>
      <c r="BB36" s="193">
        <v>0</v>
      </c>
      <c r="BC36" s="193"/>
      <c r="BD36" s="193">
        <v>0</v>
      </c>
      <c r="BE36" s="197"/>
      <c r="BF36" s="196"/>
      <c r="BG36" s="188">
        <v>1007794.9589966331</v>
      </c>
      <c r="BH36" s="134"/>
      <c r="BJ36" s="156"/>
      <c r="BK36" s="19">
        <v>0</v>
      </c>
      <c r="BL36" s="134"/>
    </row>
    <row r="37" spans="1:64" ht="12.75" customHeight="1">
      <c r="A37" s="3"/>
      <c r="B37" s="156"/>
      <c r="C37" s="24">
        <v>20</v>
      </c>
      <c r="D37" s="23"/>
      <c r="E37" s="199" t="s">
        <v>155</v>
      </c>
      <c r="F37" s="23"/>
      <c r="G37" s="21"/>
      <c r="H37" s="21"/>
      <c r="I37" s="200">
        <v>2774547.3911179043</v>
      </c>
      <c r="J37" s="189"/>
      <c r="K37" s="201"/>
      <c r="L37" s="200">
        <v>367829.90550108044</v>
      </c>
      <c r="N37" s="200">
        <v>5830.484552503444</v>
      </c>
      <c r="P37" s="200">
        <v>38403.894252918166</v>
      </c>
      <c r="Q37" s="188"/>
      <c r="R37" s="200">
        <v>412064.284306502</v>
      </c>
      <c r="S37" s="134"/>
      <c r="T37" s="21"/>
      <c r="U37" s="200">
        <v>658616.5655933449</v>
      </c>
      <c r="V37" s="21"/>
      <c r="W37" s="200">
        <v>412575.1784509274</v>
      </c>
      <c r="Y37" s="200">
        <v>172726.65250061196</v>
      </c>
      <c r="Z37" s="134"/>
      <c r="AA37" s="21"/>
      <c r="AB37" s="200">
        <v>38162.24313612663</v>
      </c>
      <c r="AC37" s="21"/>
      <c r="AD37" s="200">
        <v>349630.8107952273</v>
      </c>
      <c r="AF37" s="200">
        <v>218077.79660390998</v>
      </c>
      <c r="AG37" s="188"/>
      <c r="AH37" s="200">
        <v>1849789.2470801482</v>
      </c>
      <c r="AI37" s="134"/>
      <c r="AJ37" s="21"/>
      <c r="AK37" s="200">
        <v>62253.259068490326</v>
      </c>
      <c r="AM37" s="200">
        <v>142656.11816311418</v>
      </c>
      <c r="AO37" s="200">
        <v>206366.1378303116</v>
      </c>
      <c r="AQ37" s="200">
        <v>3241.1962672505297</v>
      </c>
      <c r="AR37" s="188"/>
      <c r="AS37" s="200">
        <v>91871.04941326393</v>
      </c>
      <c r="AT37" s="188"/>
      <c r="AU37" s="200">
        <v>506387.7607424306</v>
      </c>
      <c r="AV37" s="134"/>
      <c r="AW37" s="21"/>
      <c r="AX37" s="200">
        <v>0</v>
      </c>
      <c r="AY37" s="188"/>
      <c r="AZ37" s="200">
        <v>472.9574241617882</v>
      </c>
      <c r="BA37" s="188"/>
      <c r="BB37" s="200">
        <v>5833.141564662055</v>
      </c>
      <c r="BC37" s="188"/>
      <c r="BD37" s="200">
        <v>6306.098988823843</v>
      </c>
      <c r="BE37" s="134"/>
      <c r="BG37" s="200">
        <v>2774547.3911179043</v>
      </c>
      <c r="BH37" s="134"/>
      <c r="BJ37" s="156"/>
      <c r="BK37" s="200">
        <v>0</v>
      </c>
      <c r="BL37" s="134"/>
    </row>
    <row r="38" spans="1:64" ht="6.75" customHeight="1" thickBot="1">
      <c r="A38" s="3"/>
      <c r="B38" s="202"/>
      <c r="C38" s="122"/>
      <c r="D38" s="122"/>
      <c r="E38" s="203"/>
      <c r="F38" s="122"/>
      <c r="G38" s="122"/>
      <c r="H38" s="122"/>
      <c r="I38" s="123"/>
      <c r="J38" s="204"/>
      <c r="K38" s="205"/>
      <c r="L38" s="206"/>
      <c r="M38" s="206"/>
      <c r="N38" s="207"/>
      <c r="O38" s="207"/>
      <c r="P38" s="207"/>
      <c r="Q38" s="207"/>
      <c r="R38" s="207"/>
      <c r="S38" s="134"/>
      <c r="T38" s="208"/>
      <c r="U38" s="208"/>
      <c r="V38" s="208"/>
      <c r="W38" s="207"/>
      <c r="X38" s="207"/>
      <c r="Y38" s="207"/>
      <c r="Z38" s="134"/>
      <c r="AA38" s="208"/>
      <c r="AB38" s="208"/>
      <c r="AC38" s="208"/>
      <c r="AD38" s="207"/>
      <c r="AE38" s="207"/>
      <c r="AF38" s="207"/>
      <c r="AG38" s="209"/>
      <c r="AH38" s="209"/>
      <c r="AI38" s="134"/>
      <c r="AJ38" s="208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134"/>
      <c r="AW38" s="208"/>
      <c r="AX38" s="207"/>
      <c r="AY38" s="207"/>
      <c r="AZ38" s="207"/>
      <c r="BA38" s="207"/>
      <c r="BB38" s="207"/>
      <c r="BC38" s="207"/>
      <c r="BD38" s="207"/>
      <c r="BE38" s="210"/>
      <c r="BF38" s="122"/>
      <c r="BG38" s="122"/>
      <c r="BH38" s="210"/>
      <c r="BJ38" s="202"/>
      <c r="BK38" s="122"/>
      <c r="BL38" s="210"/>
    </row>
    <row r="39" spans="1:60" ht="6.75" customHeight="1" thickBot="1">
      <c r="A39" s="3"/>
      <c r="B39" s="139"/>
      <c r="C39" s="128"/>
      <c r="D39" s="128"/>
      <c r="E39" s="211"/>
      <c r="F39" s="128"/>
      <c r="G39" s="128"/>
      <c r="H39" s="128"/>
      <c r="I39" s="212"/>
      <c r="J39" s="213"/>
      <c r="K39" s="214"/>
      <c r="L39" s="215"/>
      <c r="M39" s="215"/>
      <c r="N39" s="216"/>
      <c r="O39" s="216"/>
      <c r="P39" s="216"/>
      <c r="Q39" s="216"/>
      <c r="R39" s="216"/>
      <c r="S39" s="134"/>
      <c r="T39" s="152"/>
      <c r="U39" s="152"/>
      <c r="V39" s="152"/>
      <c r="W39" s="216"/>
      <c r="X39" s="216"/>
      <c r="Y39" s="216"/>
      <c r="Z39" s="134"/>
      <c r="AA39" s="152"/>
      <c r="AB39" s="152"/>
      <c r="AC39" s="152"/>
      <c r="AD39" s="216"/>
      <c r="AE39" s="216"/>
      <c r="AF39" s="216"/>
      <c r="AG39" s="216"/>
      <c r="AH39" s="216"/>
      <c r="AI39" s="134"/>
      <c r="AJ39" s="152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134"/>
      <c r="AW39" s="152"/>
      <c r="AX39" s="216"/>
      <c r="AY39" s="216"/>
      <c r="AZ39" s="216"/>
      <c r="BA39" s="216"/>
      <c r="BB39" s="216"/>
      <c r="BC39" s="216"/>
      <c r="BD39" s="216"/>
      <c r="BE39" s="129"/>
      <c r="BF39" s="128"/>
      <c r="BG39" s="128"/>
      <c r="BH39" s="129"/>
    </row>
    <row r="40" spans="1:64" ht="12.75" customHeight="1">
      <c r="A40" s="3"/>
      <c r="B40" s="156"/>
      <c r="C40" s="148" t="s">
        <v>156</v>
      </c>
      <c r="D40" s="132"/>
      <c r="E40" s="132" t="s">
        <v>157</v>
      </c>
      <c r="I40" s="19"/>
      <c r="J40" s="217"/>
      <c r="K40" s="218"/>
      <c r="L40" s="21"/>
      <c r="M40" s="21"/>
      <c r="N40" s="20"/>
      <c r="O40" s="20"/>
      <c r="P40" s="20"/>
      <c r="Q40" s="20"/>
      <c r="R40" s="20"/>
      <c r="S40" s="134"/>
      <c r="T40" s="148"/>
      <c r="U40" s="148"/>
      <c r="V40" s="148"/>
      <c r="W40" s="20"/>
      <c r="X40" s="20"/>
      <c r="Y40" s="20"/>
      <c r="Z40" s="134"/>
      <c r="AA40" s="148"/>
      <c r="AB40" s="148"/>
      <c r="AC40" s="148"/>
      <c r="AD40" s="20"/>
      <c r="AE40" s="20"/>
      <c r="AF40" s="20"/>
      <c r="AG40" s="20"/>
      <c r="AH40" s="20"/>
      <c r="AI40" s="134"/>
      <c r="AJ40" s="148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134"/>
      <c r="AW40" s="148"/>
      <c r="AX40" s="20"/>
      <c r="AY40" s="20"/>
      <c r="AZ40" s="20"/>
      <c r="BA40" s="20"/>
      <c r="BB40" s="20"/>
      <c r="BC40" s="20"/>
      <c r="BD40" s="20"/>
      <c r="BE40" s="134"/>
      <c r="BH40" s="134"/>
      <c r="BJ40" s="139"/>
      <c r="BK40" s="128"/>
      <c r="BL40" s="129"/>
    </row>
    <row r="41" spans="2:64" ht="12.75" customHeight="1">
      <c r="B41" s="156"/>
      <c r="C41" s="24">
        <v>21</v>
      </c>
      <c r="D41" s="23"/>
      <c r="E41" s="219">
        <v>700000</v>
      </c>
      <c r="F41" s="23" t="s">
        <v>158</v>
      </c>
      <c r="G41" s="40" t="s">
        <v>35</v>
      </c>
      <c r="H41" s="21"/>
      <c r="I41" s="188">
        <v>0</v>
      </c>
      <c r="J41" s="189"/>
      <c r="K41" s="201"/>
      <c r="L41" s="188">
        <v>-367829.90550108044</v>
      </c>
      <c r="N41" s="188"/>
      <c r="P41" s="188"/>
      <c r="Q41" s="188"/>
      <c r="R41" s="188">
        <v>-367829.90550108044</v>
      </c>
      <c r="S41" s="134"/>
      <c r="T41" s="160"/>
      <c r="U41" s="188">
        <v>0</v>
      </c>
      <c r="V41" s="160"/>
      <c r="W41" s="188">
        <v>114027.27070533494</v>
      </c>
      <c r="Y41" s="188">
        <v>22069.79433006483</v>
      </c>
      <c r="Z41" s="134"/>
      <c r="AA41" s="160"/>
      <c r="AB41" s="188">
        <v>0</v>
      </c>
      <c r="AC41" s="160"/>
      <c r="AD41" s="188">
        <v>69887.68204520529</v>
      </c>
      <c r="AF41" s="188">
        <v>33104.691495097235</v>
      </c>
      <c r="AG41" s="188"/>
      <c r="AH41" s="188">
        <v>239089.4385757023</v>
      </c>
      <c r="AI41" s="134"/>
      <c r="AJ41" s="160"/>
      <c r="AK41" s="188">
        <v>0</v>
      </c>
      <c r="AM41" s="188">
        <v>58852.784880172876</v>
      </c>
      <c r="AO41" s="188">
        <v>25748.093385075637</v>
      </c>
      <c r="AQ41" s="188">
        <v>14713.196220043219</v>
      </c>
      <c r="AR41" s="188"/>
      <c r="AS41" s="188">
        <v>27219.413007079955</v>
      </c>
      <c r="AT41" s="188"/>
      <c r="AU41" s="188">
        <v>126533.48749237169</v>
      </c>
      <c r="AV41" s="134"/>
      <c r="AW41" s="160"/>
      <c r="AX41" s="188">
        <v>0</v>
      </c>
      <c r="AY41" s="188"/>
      <c r="AZ41" s="188">
        <v>1655.234574754862</v>
      </c>
      <c r="BA41" s="188"/>
      <c r="BB41" s="188">
        <v>551.7448582516207</v>
      </c>
      <c r="BC41" s="188"/>
      <c r="BD41" s="188">
        <v>2206.979433006483</v>
      </c>
      <c r="BE41" s="134"/>
      <c r="BG41" s="188">
        <v>0</v>
      </c>
      <c r="BH41" s="134"/>
      <c r="BJ41" s="156"/>
      <c r="BK41" s="19">
        <v>0</v>
      </c>
      <c r="BL41" s="134"/>
    </row>
    <row r="42" spans="2:64" ht="12.75" customHeight="1">
      <c r="B42" s="156"/>
      <c r="C42" s="24">
        <v>22</v>
      </c>
      <c r="D42" s="23"/>
      <c r="E42" s="219">
        <v>700300</v>
      </c>
      <c r="F42" s="23"/>
      <c r="G42" s="21" t="s">
        <v>36</v>
      </c>
      <c r="H42" s="21"/>
      <c r="I42" s="188">
        <v>0</v>
      </c>
      <c r="J42" s="189"/>
      <c r="K42" s="201"/>
      <c r="L42" s="188"/>
      <c r="N42" s="188">
        <v>-5830.484552503444</v>
      </c>
      <c r="P42" s="188"/>
      <c r="Q42" s="188"/>
      <c r="R42" s="188">
        <v>-5830.484552503444</v>
      </c>
      <c r="S42" s="168"/>
      <c r="T42" s="166"/>
      <c r="U42" s="188">
        <v>0</v>
      </c>
      <c r="V42" s="166"/>
      <c r="W42" s="188">
        <v>3498.290731502067</v>
      </c>
      <c r="Y42" s="188">
        <v>1166.096910500689</v>
      </c>
      <c r="Z42" s="168"/>
      <c r="AA42" s="166"/>
      <c r="AB42" s="188">
        <v>0</v>
      </c>
      <c r="AC42" s="166"/>
      <c r="AD42" s="188">
        <v>0</v>
      </c>
      <c r="AF42" s="188">
        <v>583.0484552503445</v>
      </c>
      <c r="AG42" s="188"/>
      <c r="AH42" s="188">
        <v>5247.436097253101</v>
      </c>
      <c r="AI42" s="168"/>
      <c r="AJ42" s="166"/>
      <c r="AK42" s="188">
        <v>0</v>
      </c>
      <c r="AM42" s="188">
        <v>0</v>
      </c>
      <c r="AO42" s="188">
        <v>0</v>
      </c>
      <c r="AQ42" s="188">
        <v>583.0484552503445</v>
      </c>
      <c r="AR42" s="188"/>
      <c r="AS42" s="188">
        <v>0</v>
      </c>
      <c r="AT42" s="188"/>
      <c r="AU42" s="188">
        <v>583.0484552503445</v>
      </c>
      <c r="AV42" s="168"/>
      <c r="AW42" s="166"/>
      <c r="AX42" s="188">
        <v>0</v>
      </c>
      <c r="AY42" s="188"/>
      <c r="AZ42" s="188">
        <v>0</v>
      </c>
      <c r="BA42" s="188"/>
      <c r="BB42" s="188">
        <v>0</v>
      </c>
      <c r="BC42" s="188"/>
      <c r="BD42" s="188">
        <v>0</v>
      </c>
      <c r="BE42" s="134"/>
      <c r="BG42" s="188">
        <v>0</v>
      </c>
      <c r="BH42" s="134"/>
      <c r="BJ42" s="156"/>
      <c r="BK42" s="19">
        <v>0</v>
      </c>
      <c r="BL42" s="134"/>
    </row>
    <row r="43" spans="2:64" ht="12.75" customHeight="1">
      <c r="B43" s="156"/>
      <c r="C43" s="24">
        <v>23</v>
      </c>
      <c r="D43" s="23"/>
      <c r="E43" s="219">
        <v>700400</v>
      </c>
      <c r="F43" s="23"/>
      <c r="G43" s="21" t="s">
        <v>37</v>
      </c>
      <c r="H43" s="21"/>
      <c r="I43" s="188">
        <v>0</v>
      </c>
      <c r="J43" s="189"/>
      <c r="K43" s="201"/>
      <c r="L43" s="188"/>
      <c r="N43" s="188"/>
      <c r="P43" s="188">
        <v>-38403.894252918166</v>
      </c>
      <c r="Q43" s="188"/>
      <c r="R43" s="188">
        <v>-38403.894252918166</v>
      </c>
      <c r="S43" s="134"/>
      <c r="T43" s="188"/>
      <c r="U43" s="188">
        <v>0</v>
      </c>
      <c r="V43" s="188"/>
      <c r="W43" s="188">
        <v>0</v>
      </c>
      <c r="Y43" s="188">
        <v>0</v>
      </c>
      <c r="Z43" s="134"/>
      <c r="AA43" s="174"/>
      <c r="AB43" s="188">
        <v>0</v>
      </c>
      <c r="AC43" s="174"/>
      <c r="AD43" s="188">
        <v>18817.908183929903</v>
      </c>
      <c r="AF43" s="188">
        <v>0</v>
      </c>
      <c r="AG43" s="188"/>
      <c r="AH43" s="188">
        <v>18817.908183929903</v>
      </c>
      <c r="AI43" s="134"/>
      <c r="AJ43" s="188"/>
      <c r="AK43" s="188">
        <v>0</v>
      </c>
      <c r="AM43" s="188">
        <v>12983.967346635593</v>
      </c>
      <c r="AO43" s="188">
        <v>6602.0187223526755</v>
      </c>
      <c r="AQ43" s="188">
        <v>0</v>
      </c>
      <c r="AR43" s="188"/>
      <c r="AS43" s="188">
        <v>0</v>
      </c>
      <c r="AT43" s="188"/>
      <c r="AU43" s="188">
        <v>19585.98606898827</v>
      </c>
      <c r="AV43" s="134"/>
      <c r="AW43" s="188"/>
      <c r="AX43" s="188">
        <v>0</v>
      </c>
      <c r="AY43" s="188"/>
      <c r="AZ43" s="188">
        <v>0</v>
      </c>
      <c r="BA43" s="188"/>
      <c r="BB43" s="188">
        <v>0</v>
      </c>
      <c r="BC43" s="188"/>
      <c r="BD43" s="188">
        <v>0</v>
      </c>
      <c r="BE43" s="134"/>
      <c r="BG43" s="188">
        <v>0</v>
      </c>
      <c r="BH43" s="134"/>
      <c r="BJ43" s="156"/>
      <c r="BK43" s="19">
        <v>0</v>
      </c>
      <c r="BL43" s="134"/>
    </row>
    <row r="44" spans="2:64" ht="6" customHeight="1">
      <c r="B44" s="156"/>
      <c r="C44" s="24"/>
      <c r="D44" s="23"/>
      <c r="E44" s="219"/>
      <c r="F44" s="23"/>
      <c r="G44" s="21"/>
      <c r="H44" s="21"/>
      <c r="I44" s="188"/>
      <c r="J44" s="189"/>
      <c r="K44" s="201"/>
      <c r="L44" s="188"/>
      <c r="N44" s="188"/>
      <c r="P44" s="188"/>
      <c r="Q44" s="188"/>
      <c r="R44" s="188"/>
      <c r="S44" s="134"/>
      <c r="T44" s="188"/>
      <c r="U44" s="188"/>
      <c r="V44" s="188"/>
      <c r="W44" s="188"/>
      <c r="Y44" s="188"/>
      <c r="Z44" s="134"/>
      <c r="AA44" s="174"/>
      <c r="AB44" s="174"/>
      <c r="AC44" s="174"/>
      <c r="AD44" s="188"/>
      <c r="AF44" s="188"/>
      <c r="AG44" s="188"/>
      <c r="AH44" s="188"/>
      <c r="AI44" s="134"/>
      <c r="AJ44" s="188"/>
      <c r="AK44" s="188"/>
      <c r="AM44" s="188"/>
      <c r="AO44" s="188"/>
      <c r="AQ44" s="188"/>
      <c r="AR44" s="188"/>
      <c r="AS44" s="188"/>
      <c r="AT44" s="188"/>
      <c r="AU44" s="188"/>
      <c r="AV44" s="134"/>
      <c r="AW44" s="188"/>
      <c r="AX44" s="188"/>
      <c r="AY44" s="188"/>
      <c r="AZ44" s="188"/>
      <c r="BA44" s="188"/>
      <c r="BB44" s="188"/>
      <c r="BC44" s="188"/>
      <c r="BD44" s="188"/>
      <c r="BE44" s="134"/>
      <c r="BG44" s="188"/>
      <c r="BH44" s="134"/>
      <c r="BJ44" s="156"/>
      <c r="BK44" s="19"/>
      <c r="BL44" s="134"/>
    </row>
    <row r="45" spans="2:64" ht="12.75" customHeight="1">
      <c r="B45" s="156"/>
      <c r="C45" s="220">
        <v>24</v>
      </c>
      <c r="D45" s="23"/>
      <c r="E45" s="199" t="s">
        <v>159</v>
      </c>
      <c r="F45" s="23"/>
      <c r="G45" s="21"/>
      <c r="H45" s="21"/>
      <c r="I45" s="221">
        <v>0</v>
      </c>
      <c r="J45" s="189"/>
      <c r="K45" s="201"/>
      <c r="L45" s="221">
        <v>-367829.90550108044</v>
      </c>
      <c r="N45" s="221">
        <v>-5830.484552503444</v>
      </c>
      <c r="P45" s="221">
        <v>-38403.894252918166</v>
      </c>
      <c r="Q45" s="188"/>
      <c r="R45" s="221">
        <v>-412064.2843065021</v>
      </c>
      <c r="S45" s="134"/>
      <c r="T45" s="188"/>
      <c r="U45" s="221">
        <v>0</v>
      </c>
      <c r="V45" s="188"/>
      <c r="W45" s="221">
        <v>117525.56143683702</v>
      </c>
      <c r="Y45" s="221">
        <v>23235.891240565517</v>
      </c>
      <c r="Z45" s="134"/>
      <c r="AA45" s="174"/>
      <c r="AB45" s="221">
        <v>0</v>
      </c>
      <c r="AC45" s="174"/>
      <c r="AD45" s="221">
        <v>88705.5902291352</v>
      </c>
      <c r="AF45" s="221">
        <v>33687.73995034758</v>
      </c>
      <c r="AG45" s="188"/>
      <c r="AH45" s="221">
        <v>263154.78285688534</v>
      </c>
      <c r="AI45" s="134"/>
      <c r="AJ45" s="188"/>
      <c r="AK45" s="221">
        <v>0</v>
      </c>
      <c r="AM45" s="221">
        <v>71836.75222680847</v>
      </c>
      <c r="AO45" s="221">
        <v>32350.112107428315</v>
      </c>
      <c r="AQ45" s="221">
        <v>15296.244675293563</v>
      </c>
      <c r="AR45" s="188"/>
      <c r="AS45" s="221">
        <v>27219.413007079955</v>
      </c>
      <c r="AT45" s="188"/>
      <c r="AU45" s="221">
        <v>146702.5220166103</v>
      </c>
      <c r="AV45" s="134"/>
      <c r="AW45" s="188"/>
      <c r="AX45" s="221">
        <v>0</v>
      </c>
      <c r="AY45" s="188"/>
      <c r="AZ45" s="221">
        <v>1655.234574754862</v>
      </c>
      <c r="BA45" s="188"/>
      <c r="BB45" s="221">
        <v>551.7448582516207</v>
      </c>
      <c r="BC45" s="188"/>
      <c r="BD45" s="221">
        <v>2206.979433006483</v>
      </c>
      <c r="BE45" s="134"/>
      <c r="BG45" s="221">
        <v>0</v>
      </c>
      <c r="BH45" s="134"/>
      <c r="BJ45" s="156"/>
      <c r="BK45" s="19">
        <v>0</v>
      </c>
      <c r="BL45" s="134"/>
    </row>
    <row r="46" spans="2:64" ht="12.75" customHeight="1">
      <c r="B46" s="156"/>
      <c r="D46" s="23"/>
      <c r="E46" s="219"/>
      <c r="F46" s="23"/>
      <c r="G46" s="21"/>
      <c r="H46" s="21"/>
      <c r="I46" s="188"/>
      <c r="J46" s="189"/>
      <c r="K46" s="201"/>
      <c r="L46" s="188"/>
      <c r="N46" s="188"/>
      <c r="P46" s="188"/>
      <c r="Q46" s="188"/>
      <c r="R46" s="188"/>
      <c r="S46" s="134"/>
      <c r="T46" s="188"/>
      <c r="U46" s="188"/>
      <c r="V46" s="188"/>
      <c r="W46" s="188"/>
      <c r="Y46" s="188"/>
      <c r="Z46" s="134"/>
      <c r="AA46" s="174"/>
      <c r="AB46" s="188"/>
      <c r="AC46" s="174"/>
      <c r="AD46" s="188"/>
      <c r="AF46" s="188"/>
      <c r="AG46" s="188"/>
      <c r="AH46" s="188"/>
      <c r="AI46" s="134"/>
      <c r="AJ46" s="188"/>
      <c r="AK46" s="188"/>
      <c r="AM46" s="188"/>
      <c r="AO46" s="188"/>
      <c r="AQ46" s="188"/>
      <c r="AR46" s="188"/>
      <c r="AS46" s="188"/>
      <c r="AT46" s="188"/>
      <c r="AU46" s="188"/>
      <c r="AV46" s="134"/>
      <c r="AW46" s="188"/>
      <c r="AX46" s="188"/>
      <c r="AY46" s="188"/>
      <c r="AZ46" s="188"/>
      <c r="BA46" s="188"/>
      <c r="BB46" s="188"/>
      <c r="BC46" s="188"/>
      <c r="BD46" s="188"/>
      <c r="BE46" s="134"/>
      <c r="BG46" s="188"/>
      <c r="BH46" s="134"/>
      <c r="BJ46" s="156"/>
      <c r="BK46" s="19"/>
      <c r="BL46" s="134"/>
    </row>
    <row r="47" spans="2:64" ht="12.75" customHeight="1">
      <c r="B47" s="130"/>
      <c r="C47" s="222">
        <v>25</v>
      </c>
      <c r="D47" s="23"/>
      <c r="E47" s="199" t="s">
        <v>160</v>
      </c>
      <c r="F47" s="23"/>
      <c r="G47" s="21"/>
      <c r="H47" s="21"/>
      <c r="I47" s="200">
        <v>2774547.3911179043</v>
      </c>
      <c r="J47" s="189"/>
      <c r="K47" s="201"/>
      <c r="L47" s="200">
        <v>0</v>
      </c>
      <c r="N47" s="200">
        <v>0</v>
      </c>
      <c r="P47" s="200">
        <v>0</v>
      </c>
      <c r="Q47" s="188"/>
      <c r="R47" s="200">
        <v>0</v>
      </c>
      <c r="S47" s="134"/>
      <c r="T47" s="174"/>
      <c r="U47" s="200">
        <v>658616.5655933449</v>
      </c>
      <c r="V47" s="174"/>
      <c r="W47" s="200">
        <v>530100.7398877644</v>
      </c>
      <c r="Y47" s="200">
        <v>195962.54374117748</v>
      </c>
      <c r="AA47" s="223"/>
      <c r="AB47" s="200">
        <v>38162.24313612663</v>
      </c>
      <c r="AC47" s="174"/>
      <c r="AD47" s="200">
        <v>438336.4010243625</v>
      </c>
      <c r="AF47" s="200">
        <v>251765.53655425756</v>
      </c>
      <c r="AG47" s="188"/>
      <c r="AH47" s="200">
        <v>2112944.0299370335</v>
      </c>
      <c r="AJ47" s="224"/>
      <c r="AK47" s="200">
        <v>62253.259068490326</v>
      </c>
      <c r="AM47" s="200">
        <v>214492.87038992264</v>
      </c>
      <c r="AO47" s="200">
        <v>238716.24993773992</v>
      </c>
      <c r="AQ47" s="200">
        <v>18537.440942544094</v>
      </c>
      <c r="AR47" s="188"/>
      <c r="AS47" s="200">
        <v>119090.46242034389</v>
      </c>
      <c r="AT47" s="188"/>
      <c r="AU47" s="200">
        <v>653090.2827590408</v>
      </c>
      <c r="AV47" s="134"/>
      <c r="AW47" s="188"/>
      <c r="AX47" s="200">
        <v>0</v>
      </c>
      <c r="AY47" s="188"/>
      <c r="AZ47" s="200">
        <v>2128.1919989166504</v>
      </c>
      <c r="BA47" s="188"/>
      <c r="BB47" s="200">
        <v>6384.886422913676</v>
      </c>
      <c r="BC47" s="188"/>
      <c r="BD47" s="200">
        <v>8513.078421830325</v>
      </c>
      <c r="BE47" s="134"/>
      <c r="BG47" s="200">
        <v>2774547.3911179043</v>
      </c>
      <c r="BH47" s="134"/>
      <c r="BJ47" s="156"/>
      <c r="BK47" s="19">
        <v>0</v>
      </c>
      <c r="BL47" s="134"/>
    </row>
    <row r="48" spans="2:64" ht="6.75" customHeight="1">
      <c r="B48" s="225"/>
      <c r="C48" s="226"/>
      <c r="D48" s="227"/>
      <c r="E48" s="228"/>
      <c r="F48" s="227"/>
      <c r="G48" s="227"/>
      <c r="H48" s="227"/>
      <c r="I48" s="227"/>
      <c r="J48" s="229"/>
      <c r="K48" s="79"/>
      <c r="L48" s="227"/>
      <c r="M48" s="227"/>
      <c r="N48" s="230"/>
      <c r="O48" s="230"/>
      <c r="P48" s="230"/>
      <c r="Q48" s="230"/>
      <c r="R48" s="230"/>
      <c r="S48" s="134"/>
      <c r="T48" s="174"/>
      <c r="U48" s="230"/>
      <c r="V48" s="174"/>
      <c r="W48" s="230"/>
      <c r="X48" s="230"/>
      <c r="Y48" s="230"/>
      <c r="AA48" s="223"/>
      <c r="AB48" s="230"/>
      <c r="AC48" s="230"/>
      <c r="AD48" s="230"/>
      <c r="AE48" s="230"/>
      <c r="AF48" s="230"/>
      <c r="AG48" s="230"/>
      <c r="AH48" s="230"/>
      <c r="AI48" s="230"/>
      <c r="AJ48" s="231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1"/>
      <c r="AX48" s="230"/>
      <c r="AY48" s="230"/>
      <c r="AZ48" s="230"/>
      <c r="BA48" s="230"/>
      <c r="BB48" s="230"/>
      <c r="BC48" s="230"/>
      <c r="BD48" s="230"/>
      <c r="BE48" s="232"/>
      <c r="BF48" s="233"/>
      <c r="BG48" s="233"/>
      <c r="BH48" s="232"/>
      <c r="BJ48" s="156"/>
      <c r="BL48" s="134"/>
    </row>
    <row r="49" spans="2:64" ht="6.75" customHeight="1">
      <c r="B49" s="130"/>
      <c r="C49" s="24"/>
      <c r="D49" s="21"/>
      <c r="E49" s="234"/>
      <c r="F49" s="21"/>
      <c r="G49" s="21"/>
      <c r="H49" s="21"/>
      <c r="I49" s="21"/>
      <c r="J49" s="185"/>
      <c r="K49" s="186"/>
      <c r="L49" s="21"/>
      <c r="M49" s="21"/>
      <c r="N49" s="235"/>
      <c r="O49" s="235"/>
      <c r="P49" s="235"/>
      <c r="Q49" s="235"/>
      <c r="R49" s="235"/>
      <c r="S49" s="134"/>
      <c r="T49" s="174"/>
      <c r="U49" s="235"/>
      <c r="V49" s="174"/>
      <c r="W49" s="235"/>
      <c r="X49" s="235"/>
      <c r="Y49" s="235"/>
      <c r="AA49" s="223"/>
      <c r="AB49" s="235"/>
      <c r="AC49" s="235"/>
      <c r="AD49" s="235"/>
      <c r="AE49" s="235"/>
      <c r="AF49" s="235"/>
      <c r="AG49" s="235"/>
      <c r="AH49" s="235"/>
      <c r="AI49" s="235"/>
      <c r="AJ49" s="236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6"/>
      <c r="AX49" s="235"/>
      <c r="AY49" s="235"/>
      <c r="AZ49" s="235"/>
      <c r="BA49" s="235"/>
      <c r="BB49" s="235"/>
      <c r="BC49" s="235"/>
      <c r="BD49" s="235"/>
      <c r="BE49" s="134"/>
      <c r="BH49" s="134"/>
      <c r="BJ49" s="156"/>
      <c r="BL49" s="134"/>
    </row>
    <row r="50" spans="2:64" ht="12.75" customHeight="1">
      <c r="B50" s="156"/>
      <c r="C50" s="148" t="s">
        <v>161</v>
      </c>
      <c r="D50" s="132"/>
      <c r="E50" s="132" t="s">
        <v>162</v>
      </c>
      <c r="I50" s="19"/>
      <c r="J50" s="217"/>
      <c r="K50" s="218"/>
      <c r="L50" s="21"/>
      <c r="M50" s="21"/>
      <c r="S50" s="134"/>
      <c r="T50" s="188"/>
      <c r="U50" s="188"/>
      <c r="V50" s="188"/>
      <c r="AA50" s="223"/>
      <c r="AJ50" s="156"/>
      <c r="AW50" s="156"/>
      <c r="BE50" s="134"/>
      <c r="BH50" s="134"/>
      <c r="BJ50" s="156"/>
      <c r="BL50" s="134"/>
    </row>
    <row r="51" spans="2:64" ht="12.75" customHeight="1">
      <c r="B51" s="156"/>
      <c r="C51" s="222">
        <v>26</v>
      </c>
      <c r="D51" s="132"/>
      <c r="E51" s="219">
        <v>701000</v>
      </c>
      <c r="G51" s="40" t="s">
        <v>38</v>
      </c>
      <c r="I51" s="19">
        <v>0</v>
      </c>
      <c r="J51" s="217"/>
      <c r="K51" s="218"/>
      <c r="L51" s="21"/>
      <c r="M51" s="21"/>
      <c r="S51" s="134"/>
      <c r="T51" s="188"/>
      <c r="U51" s="188">
        <v>-658616.5655933449</v>
      </c>
      <c r="V51" s="188"/>
      <c r="W51" s="19">
        <v>526893.2524746759</v>
      </c>
      <c r="Y51" s="19">
        <v>131723.31311866897</v>
      </c>
      <c r="AA51" s="223"/>
      <c r="AJ51" s="156"/>
      <c r="AW51" s="156"/>
      <c r="BE51" s="134"/>
      <c r="BH51" s="134"/>
      <c r="BJ51" s="156"/>
      <c r="BL51" s="134"/>
    </row>
    <row r="52" spans="2:64" ht="12.75" customHeight="1">
      <c r="B52" s="156"/>
      <c r="C52" s="222">
        <v>27</v>
      </c>
      <c r="D52" s="23"/>
      <c r="E52" s="219">
        <v>702000</v>
      </c>
      <c r="F52" s="23"/>
      <c r="G52" s="21" t="s">
        <v>39</v>
      </c>
      <c r="H52" s="21"/>
      <c r="I52" s="188">
        <v>7.275957614183426E-12</v>
      </c>
      <c r="J52" s="189"/>
      <c r="K52" s="201"/>
      <c r="L52" s="188"/>
      <c r="N52" s="235"/>
      <c r="O52" s="235"/>
      <c r="P52" s="235"/>
      <c r="Q52" s="235"/>
      <c r="R52" s="235"/>
      <c r="S52" s="134"/>
      <c r="T52" s="188"/>
      <c r="U52" s="188"/>
      <c r="V52" s="188"/>
      <c r="W52" s="237"/>
      <c r="X52" s="235"/>
      <c r="Y52" s="237"/>
      <c r="AA52" s="223"/>
      <c r="AB52" s="188">
        <v>-38162.24313612663</v>
      </c>
      <c r="AC52" s="188"/>
      <c r="AD52" s="237">
        <v>18699.499136702052</v>
      </c>
      <c r="AE52" s="235"/>
      <c r="AF52" s="237">
        <v>0</v>
      </c>
      <c r="AG52" s="235"/>
      <c r="AH52" s="188">
        <v>-19462.743999424576</v>
      </c>
      <c r="AJ52" s="224"/>
      <c r="AK52" s="237"/>
      <c r="AL52" s="235"/>
      <c r="AM52" s="237">
        <v>12902.267553665744</v>
      </c>
      <c r="AN52" s="235"/>
      <c r="AO52" s="237">
        <v>6560.476445758839</v>
      </c>
      <c r="AP52" s="235"/>
      <c r="AQ52" s="237">
        <v>0</v>
      </c>
      <c r="AR52" s="235"/>
      <c r="AS52" s="237">
        <v>0</v>
      </c>
      <c r="AT52" s="235"/>
      <c r="AU52" s="188">
        <v>19462.743999424583</v>
      </c>
      <c r="AW52" s="224"/>
      <c r="AX52" s="237">
        <v>0</v>
      </c>
      <c r="AY52" s="235"/>
      <c r="AZ52" s="237">
        <v>0</v>
      </c>
      <c r="BA52" s="235"/>
      <c r="BB52" s="237">
        <v>0</v>
      </c>
      <c r="BC52" s="235"/>
      <c r="BD52" s="188">
        <v>0</v>
      </c>
      <c r="BE52" s="134"/>
      <c r="BG52" s="188">
        <v>7.275957614183426E-12</v>
      </c>
      <c r="BH52" s="134"/>
      <c r="BJ52" s="156"/>
      <c r="BK52" s="19">
        <v>0</v>
      </c>
      <c r="BL52" s="134"/>
    </row>
    <row r="53" spans="2:64" ht="12.75" customHeight="1">
      <c r="B53" s="156"/>
      <c r="C53" s="222">
        <v>28</v>
      </c>
      <c r="D53" s="23"/>
      <c r="E53" s="219">
        <v>702200</v>
      </c>
      <c r="F53" s="23"/>
      <c r="G53" s="21" t="s">
        <v>40</v>
      </c>
      <c r="H53" s="21"/>
      <c r="I53" s="188">
        <v>0</v>
      </c>
      <c r="J53" s="189"/>
      <c r="K53" s="201"/>
      <c r="L53" s="188"/>
      <c r="N53" s="235"/>
      <c r="O53" s="235"/>
      <c r="P53" s="235"/>
      <c r="Q53" s="235"/>
      <c r="R53" s="235"/>
      <c r="S53" s="134"/>
      <c r="T53" s="188"/>
      <c r="U53" s="188"/>
      <c r="V53" s="188"/>
      <c r="W53" s="237"/>
      <c r="X53" s="235"/>
      <c r="Y53" s="237"/>
      <c r="AA53" s="223"/>
      <c r="AB53" s="188"/>
      <c r="AC53" s="188"/>
      <c r="AD53" s="235"/>
      <c r="AE53" s="235"/>
      <c r="AF53" s="235"/>
      <c r="AG53" s="235"/>
      <c r="AH53" s="188">
        <v>0</v>
      </c>
      <c r="AJ53" s="224"/>
      <c r="AK53" s="237">
        <v>-62253.259068490326</v>
      </c>
      <c r="AL53" s="235"/>
      <c r="AM53" s="237">
        <v>41269.01143092041</v>
      </c>
      <c r="AN53" s="235"/>
      <c r="AO53" s="237">
        <v>20984.247637569937</v>
      </c>
      <c r="AP53" s="235"/>
      <c r="AQ53" s="237"/>
      <c r="AR53" s="235"/>
      <c r="AS53" s="237"/>
      <c r="AT53" s="235"/>
      <c r="AU53" s="188">
        <v>0</v>
      </c>
      <c r="AW53" s="224"/>
      <c r="AX53" s="235"/>
      <c r="AY53" s="235"/>
      <c r="AZ53" s="235"/>
      <c r="BA53" s="235"/>
      <c r="BB53" s="235"/>
      <c r="BC53" s="235"/>
      <c r="BD53" s="188">
        <v>0</v>
      </c>
      <c r="BE53" s="134"/>
      <c r="BG53" s="188">
        <v>0</v>
      </c>
      <c r="BH53" s="134"/>
      <c r="BJ53" s="156"/>
      <c r="BK53" s="19">
        <v>0</v>
      </c>
      <c r="BL53" s="134"/>
    </row>
    <row r="54" spans="2:64" ht="12.75" customHeight="1">
      <c r="B54" s="156"/>
      <c r="C54" s="222">
        <v>29</v>
      </c>
      <c r="D54" s="23"/>
      <c r="E54" s="219" t="s">
        <v>163</v>
      </c>
      <c r="F54" s="23"/>
      <c r="G54" s="21" t="s">
        <v>41</v>
      </c>
      <c r="H54" s="21"/>
      <c r="I54" s="188">
        <v>0</v>
      </c>
      <c r="J54" s="189"/>
      <c r="K54" s="201"/>
      <c r="L54" s="188"/>
      <c r="N54" s="235"/>
      <c r="O54" s="235"/>
      <c r="P54" s="235"/>
      <c r="Q54" s="235"/>
      <c r="R54" s="235"/>
      <c r="S54" s="134"/>
      <c r="T54" s="188"/>
      <c r="U54" s="188"/>
      <c r="V54" s="188"/>
      <c r="W54" s="237"/>
      <c r="X54" s="235"/>
      <c r="Y54" s="237"/>
      <c r="AA54" s="223"/>
      <c r="AB54" s="188"/>
      <c r="AC54" s="188"/>
      <c r="AD54" s="235"/>
      <c r="AE54" s="235"/>
      <c r="AF54" s="235"/>
      <c r="AG54" s="235"/>
      <c r="AH54" s="188">
        <v>0</v>
      </c>
      <c r="AJ54" s="224"/>
      <c r="AK54" s="237"/>
      <c r="AL54" s="235"/>
      <c r="AM54" s="237">
        <v>82132.66836459123</v>
      </c>
      <c r="AN54" s="235"/>
      <c r="AO54" s="237">
        <v>55495.23499829676</v>
      </c>
      <c r="AP54" s="235"/>
      <c r="AQ54" s="237">
        <v>-18537.440942544094</v>
      </c>
      <c r="AR54" s="235"/>
      <c r="AS54" s="237">
        <v>-119090.46242034389</v>
      </c>
      <c r="AT54" s="235"/>
      <c r="AU54" s="188">
        <v>0</v>
      </c>
      <c r="AW54" s="224"/>
      <c r="AX54" s="235"/>
      <c r="AY54" s="235"/>
      <c r="AZ54" s="235"/>
      <c r="BA54" s="235"/>
      <c r="BB54" s="235"/>
      <c r="BC54" s="235"/>
      <c r="BD54" s="188">
        <v>0</v>
      </c>
      <c r="BE54" s="134"/>
      <c r="BG54" s="188">
        <v>0</v>
      </c>
      <c r="BH54" s="134"/>
      <c r="BJ54" s="156"/>
      <c r="BK54" s="19">
        <v>0</v>
      </c>
      <c r="BL54" s="134"/>
    </row>
    <row r="55" spans="2:64" ht="12.75" customHeight="1">
      <c r="B55" s="156"/>
      <c r="C55" s="222">
        <v>30</v>
      </c>
      <c r="D55" s="23"/>
      <c r="E55" s="219" t="s">
        <v>163</v>
      </c>
      <c r="F55" s="23"/>
      <c r="G55" s="21" t="s">
        <v>42</v>
      </c>
      <c r="H55" s="21"/>
      <c r="I55" s="188">
        <v>0</v>
      </c>
      <c r="J55" s="189"/>
      <c r="K55" s="201"/>
      <c r="L55" s="188"/>
      <c r="N55" s="235"/>
      <c r="O55" s="235"/>
      <c r="P55" s="235"/>
      <c r="Q55" s="235"/>
      <c r="R55" s="235"/>
      <c r="S55" s="134"/>
      <c r="T55" s="188"/>
      <c r="U55" s="188"/>
      <c r="V55" s="188"/>
      <c r="W55" s="237">
        <v>-1547.5753914530605</v>
      </c>
      <c r="X55" s="235"/>
      <c r="Y55" s="237">
        <v>-479.77431458249845</v>
      </c>
      <c r="AA55" s="223"/>
      <c r="AB55" s="188"/>
      <c r="AC55" s="188"/>
      <c r="AD55" s="235"/>
      <c r="AE55" s="235"/>
      <c r="AF55" s="235"/>
      <c r="AG55" s="235"/>
      <c r="AH55" s="188">
        <v>-2027.349706035559</v>
      </c>
      <c r="AJ55" s="224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188">
        <v>0</v>
      </c>
      <c r="AV55" s="134"/>
      <c r="AW55" s="188"/>
      <c r="AX55" s="188">
        <v>0</v>
      </c>
      <c r="AY55" s="235"/>
      <c r="AZ55" s="188">
        <v>2027.349706035559</v>
      </c>
      <c r="BA55" s="235"/>
      <c r="BB55" s="188"/>
      <c r="BC55" s="235"/>
      <c r="BD55" s="188">
        <v>2027.349706035559</v>
      </c>
      <c r="BE55" s="134"/>
      <c r="BG55" s="188">
        <v>0</v>
      </c>
      <c r="BH55" s="134"/>
      <c r="BJ55" s="156"/>
      <c r="BK55" s="19">
        <v>0</v>
      </c>
      <c r="BL55" s="134"/>
    </row>
    <row r="56" spans="2:64" ht="12.75" customHeight="1">
      <c r="B56" s="156"/>
      <c r="C56" s="222"/>
      <c r="D56" s="23"/>
      <c r="E56" s="199" t="s">
        <v>159</v>
      </c>
      <c r="F56" s="23"/>
      <c r="G56" s="21"/>
      <c r="H56" s="21"/>
      <c r="I56" s="221">
        <v>7.275957614183426E-12</v>
      </c>
      <c r="J56" s="189"/>
      <c r="K56" s="201"/>
      <c r="L56" s="188"/>
      <c r="S56" s="134"/>
      <c r="T56" s="188"/>
      <c r="U56" s="221">
        <v>-658616.5655933449</v>
      </c>
      <c r="V56" s="188"/>
      <c r="W56" s="221">
        <v>525345.6770832228</v>
      </c>
      <c r="Y56" s="221">
        <v>131243.53880408648</v>
      </c>
      <c r="AA56" s="223"/>
      <c r="AB56" s="221">
        <v>-38162.24313612663</v>
      </c>
      <c r="AC56" s="188"/>
      <c r="AD56" s="221">
        <v>18699.499136702052</v>
      </c>
      <c r="AF56" s="221">
        <v>0</v>
      </c>
      <c r="AG56" s="188"/>
      <c r="AH56" s="221">
        <v>-21490.093705460135</v>
      </c>
      <c r="AI56" s="134"/>
      <c r="AJ56" s="188"/>
      <c r="AK56" s="221">
        <v>-62253.259068490326</v>
      </c>
      <c r="AM56" s="221">
        <v>136303.94734917738</v>
      </c>
      <c r="AO56" s="221">
        <v>83039.95908162554</v>
      </c>
      <c r="AQ56" s="221">
        <v>-18537.440942544094</v>
      </c>
      <c r="AR56" s="188"/>
      <c r="AS56" s="221">
        <v>-119090.46242034389</v>
      </c>
      <c r="AT56" s="188"/>
      <c r="AU56" s="221">
        <v>19462.743999424583</v>
      </c>
      <c r="AV56" s="134"/>
      <c r="AW56" s="188"/>
      <c r="AX56" s="221">
        <v>0</v>
      </c>
      <c r="AY56" s="188"/>
      <c r="AZ56" s="221">
        <v>2027.349706035559</v>
      </c>
      <c r="BA56" s="188"/>
      <c r="BB56" s="221">
        <v>0</v>
      </c>
      <c r="BC56" s="188"/>
      <c r="BD56" s="221">
        <v>2027.349706035559</v>
      </c>
      <c r="BE56" s="134"/>
      <c r="BG56" s="221">
        <v>7.275957614183426E-12</v>
      </c>
      <c r="BH56" s="134"/>
      <c r="BJ56" s="156"/>
      <c r="BK56" s="19">
        <v>0</v>
      </c>
      <c r="BL56" s="134"/>
    </row>
    <row r="57" spans="2:64" ht="6" customHeight="1">
      <c r="B57" s="156"/>
      <c r="C57" s="222"/>
      <c r="D57" s="23"/>
      <c r="E57" s="199"/>
      <c r="F57" s="23"/>
      <c r="G57" s="21"/>
      <c r="H57" s="21"/>
      <c r="I57" s="188"/>
      <c r="J57" s="189"/>
      <c r="K57" s="201"/>
      <c r="L57" s="188"/>
      <c r="S57" s="134"/>
      <c r="T57" s="188"/>
      <c r="U57" s="188"/>
      <c r="V57" s="188"/>
      <c r="W57" s="188"/>
      <c r="Y57" s="188"/>
      <c r="AA57" s="223"/>
      <c r="AB57" s="188"/>
      <c r="AC57" s="188"/>
      <c r="AD57" s="188"/>
      <c r="AF57" s="188"/>
      <c r="AG57" s="188"/>
      <c r="AH57" s="188"/>
      <c r="AI57" s="134"/>
      <c r="AJ57" s="188"/>
      <c r="AK57" s="188"/>
      <c r="AM57" s="188"/>
      <c r="AO57" s="188"/>
      <c r="AQ57" s="188"/>
      <c r="AR57" s="188"/>
      <c r="AS57" s="188"/>
      <c r="AT57" s="188"/>
      <c r="AU57" s="188"/>
      <c r="AV57" s="134"/>
      <c r="AW57" s="188"/>
      <c r="AX57" s="188"/>
      <c r="AY57" s="188"/>
      <c r="AZ57" s="188"/>
      <c r="BA57" s="188"/>
      <c r="BB57" s="188"/>
      <c r="BC57" s="188"/>
      <c r="BD57" s="188"/>
      <c r="BE57" s="134"/>
      <c r="BG57" s="188"/>
      <c r="BH57" s="134"/>
      <c r="BJ57" s="156"/>
      <c r="BK57" s="19"/>
      <c r="BL57" s="134"/>
    </row>
    <row r="58" spans="2:64" ht="13.5" thickBot="1">
      <c r="B58" s="156"/>
      <c r="C58" s="222"/>
      <c r="D58" s="23"/>
      <c r="E58" s="199" t="s">
        <v>164</v>
      </c>
      <c r="F58" s="23"/>
      <c r="G58" s="21"/>
      <c r="H58" s="21"/>
      <c r="I58" s="238">
        <v>2774547.3911179043</v>
      </c>
      <c r="J58" s="189"/>
      <c r="K58" s="201"/>
      <c r="L58" s="188"/>
      <c r="S58" s="134"/>
      <c r="T58" s="188"/>
      <c r="U58" s="238">
        <v>0</v>
      </c>
      <c r="V58" s="188"/>
      <c r="W58" s="238">
        <v>1055446.4169709873</v>
      </c>
      <c r="Y58" s="238">
        <v>327206.0825452639</v>
      </c>
      <c r="AA58" s="223"/>
      <c r="AB58" s="238">
        <v>0</v>
      </c>
      <c r="AC58" s="188"/>
      <c r="AD58" s="238">
        <v>457035.9001610645</v>
      </c>
      <c r="AF58" s="238">
        <v>251765.53655425756</v>
      </c>
      <c r="AG58" s="188"/>
      <c r="AH58" s="238">
        <v>2091453.9362315733</v>
      </c>
      <c r="AI58" s="134"/>
      <c r="AJ58" s="188"/>
      <c r="AK58" s="238">
        <v>0</v>
      </c>
      <c r="AM58" s="238">
        <v>350796.8177391</v>
      </c>
      <c r="AO58" s="238">
        <v>321756.2090193655</v>
      </c>
      <c r="AQ58" s="238">
        <v>0</v>
      </c>
      <c r="AR58" s="188"/>
      <c r="AS58" s="238">
        <v>0</v>
      </c>
      <c r="AT58" s="188"/>
      <c r="AU58" s="238">
        <v>672553.0267584655</v>
      </c>
      <c r="AV58" s="134"/>
      <c r="AW58" s="188"/>
      <c r="AX58" s="238">
        <v>0</v>
      </c>
      <c r="AY58" s="188"/>
      <c r="AZ58" s="238">
        <v>4155.541704952209</v>
      </c>
      <c r="BA58" s="188"/>
      <c r="BB58" s="238">
        <v>6384.886422913676</v>
      </c>
      <c r="BC58" s="188"/>
      <c r="BD58" s="238">
        <v>10540.428127865884</v>
      </c>
      <c r="BE58" s="134"/>
      <c r="BG58" s="238">
        <v>2774547.3911179043</v>
      </c>
      <c r="BH58" s="134"/>
      <c r="BJ58" s="156"/>
      <c r="BK58" s="19">
        <v>0</v>
      </c>
      <c r="BL58" s="134"/>
    </row>
    <row r="59" spans="2:64" ht="12.75" customHeight="1" thickBot="1" thickTop="1">
      <c r="B59" s="202"/>
      <c r="C59" s="122"/>
      <c r="D59" s="122"/>
      <c r="E59" s="203"/>
      <c r="F59" s="122"/>
      <c r="G59" s="122"/>
      <c r="H59" s="122"/>
      <c r="I59" s="122"/>
      <c r="J59" s="239"/>
      <c r="K59" s="240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210"/>
      <c r="BF59" s="122"/>
      <c r="BG59" s="122"/>
      <c r="BH59" s="210"/>
      <c r="BJ59" s="202"/>
      <c r="BK59" s="122"/>
      <c r="BL59" s="210"/>
    </row>
    <row r="60" ht="6.75" customHeight="1">
      <c r="E60" s="241"/>
    </row>
    <row r="61" ht="12.75">
      <c r="E61" s="241"/>
    </row>
    <row r="63" ht="12.75"/>
    <row r="64" ht="12.75"/>
    <row r="65" ht="12.75"/>
    <row r="66" ht="12.75"/>
    <row r="68" ht="12.75"/>
    <row r="69" ht="12.75"/>
  </sheetData>
  <mergeCells count="4">
    <mergeCell ref="AX8:AZ8"/>
    <mergeCell ref="AK8:AS8"/>
    <mergeCell ref="U8:Y8"/>
    <mergeCell ref="AB8:AF8"/>
  </mergeCells>
  <printOptions/>
  <pageMargins left="0.2" right="0.25" top="1.06" bottom="0.3937007874015748" header="0.31496062992125984" footer="0.22"/>
  <pageSetup fitToWidth="3" horizontalDpi="300" verticalDpi="300" orientation="landscape" paperSize="9" scale="69" r:id="rId3"/>
  <headerFooter alignWithMargins="0">
    <oddHeader>&amp;L&amp;"Arial,Fett"&amp;12TREUKOM GmbH&amp;"Arial,Standard"&amp;10
&amp;"Arial,Fett"&amp;9Wirtschaftsprüfungsgesellschaft
Steuerberatungsgesellschaft&amp;C
&amp;"Arial,Fett"&amp;14Betriebsabrechnungsbogen 2012 der Stadtentwässerung Ratzeburg&amp;RBlatt &amp;P</oddHeader>
    <oddFooter>&amp;L&amp;D</oddFooter>
  </headerFooter>
  <colBreaks count="2" manualBreakCount="2">
    <brk id="26" min="2" max="60" man="1"/>
    <brk id="48" min="2" max="6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2:AX39"/>
  <sheetViews>
    <sheetView zoomScale="75" zoomScaleNormal="75" workbookViewId="0" topLeftCell="A1">
      <pane xSplit="8" ySplit="13" topLeftCell="I21" activePane="bottomRight" state="frozen"/>
      <selection pane="topLeft" activeCell="P33" sqref="P33"/>
      <selection pane="topRight" activeCell="P33" sqref="P33"/>
      <selection pane="bottomLeft" activeCell="P33" sqref="P33"/>
      <selection pane="bottomRight" activeCell="W28" sqref="W28"/>
    </sheetView>
  </sheetViews>
  <sheetFormatPr defaultColWidth="11.421875" defaultRowHeight="12.75"/>
  <cols>
    <col min="1" max="1" width="3.421875" style="242" customWidth="1"/>
    <col min="2" max="2" width="2.8515625" style="242" customWidth="1"/>
    <col min="3" max="3" width="5.421875" style="242" customWidth="1"/>
    <col min="4" max="4" width="2.8515625" style="242" customWidth="1"/>
    <col min="5" max="5" width="38.7109375" style="242" customWidth="1"/>
    <col min="6" max="6" width="1.421875" style="242" customWidth="1"/>
    <col min="7" max="7" width="11.00390625" style="242" customWidth="1"/>
    <col min="8" max="8" width="0.71875" style="242" customWidth="1"/>
    <col min="9" max="9" width="13.00390625" style="242" customWidth="1"/>
    <col min="10" max="10" width="0.71875" style="242" customWidth="1"/>
    <col min="11" max="11" width="10.8515625" style="242" customWidth="1"/>
    <col min="12" max="12" width="1.1484375" style="242" customWidth="1"/>
    <col min="13" max="13" width="14.8515625" style="242" customWidth="1"/>
    <col min="14" max="15" width="1.1484375" style="242" customWidth="1"/>
    <col min="16" max="16" width="12.7109375" style="242" customWidth="1"/>
    <col min="17" max="17" width="1.1484375" style="242" customWidth="1"/>
    <col min="18" max="18" width="10.28125" style="242" customWidth="1"/>
    <col min="19" max="19" width="1.28515625" style="242" customWidth="1"/>
    <col min="20" max="20" width="12.00390625" style="242" customWidth="1"/>
    <col min="21" max="21" width="1.28515625" style="242" customWidth="1"/>
    <col min="22" max="22" width="12.421875" style="242" customWidth="1"/>
    <col min="23" max="24" width="1.28515625" style="242" customWidth="1"/>
    <col min="25" max="25" width="14.421875" style="242" customWidth="1"/>
    <col min="26" max="26" width="1.28515625" style="242" customWidth="1"/>
    <col min="27" max="27" width="15.8515625" style="242" customWidth="1"/>
    <col min="28" max="28" width="1.28515625" style="242" customWidth="1"/>
    <col min="29" max="29" width="14.28125" style="242" customWidth="1"/>
    <col min="30" max="31" width="1.28515625" style="242" customWidth="1"/>
    <col min="32" max="32" width="12.28125" style="242" customWidth="1"/>
    <col min="33" max="33" width="1.28515625" style="242" customWidth="1"/>
    <col min="34" max="34" width="17.00390625" style="242" customWidth="1"/>
    <col min="35" max="35" width="1.28515625" style="242" customWidth="1"/>
    <col min="36" max="36" width="16.140625" style="242" customWidth="1"/>
    <col min="37" max="38" width="1.28515625" style="242" customWidth="1"/>
    <col min="39" max="39" width="13.140625" style="242" customWidth="1"/>
    <col min="40" max="40" width="1.28515625" style="242" customWidth="1"/>
    <col min="41" max="41" width="13.7109375" style="242" bestFit="1" customWidth="1"/>
    <col min="42" max="42" width="1.28515625" style="242" customWidth="1"/>
    <col min="43" max="43" width="10.28125" style="242" customWidth="1"/>
    <col min="44" max="44" width="1.28515625" style="242" customWidth="1"/>
    <col min="45" max="45" width="13.8515625" style="242" customWidth="1"/>
    <col min="46" max="47" width="1.28515625" style="242" customWidth="1"/>
    <col min="48" max="48" width="13.140625" style="242" customWidth="1"/>
    <col min="49" max="49" width="1.28515625" style="242" customWidth="1"/>
    <col min="50" max="16384" width="11.421875" style="242" customWidth="1"/>
  </cols>
  <sheetData>
    <row r="1" ht="15" thickBot="1"/>
    <row r="2" spans="2:49" ht="14.25">
      <c r="B2" s="243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5"/>
      <c r="AU2" s="244"/>
      <c r="AV2" s="244"/>
      <c r="AW2" s="244"/>
    </row>
    <row r="3" spans="2:46" ht="18">
      <c r="B3" s="246"/>
      <c r="C3" s="247" t="s">
        <v>208</v>
      </c>
      <c r="D3" s="248"/>
      <c r="AT3" s="249"/>
    </row>
    <row r="4" spans="2:49" ht="18.75" thickBot="1">
      <c r="B4" s="246"/>
      <c r="C4" s="250" t="s">
        <v>165</v>
      </c>
      <c r="D4" s="251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49"/>
      <c r="AU4" s="252"/>
      <c r="AV4" s="252"/>
      <c r="AW4" s="252"/>
    </row>
    <row r="5" spans="2:49" ht="15">
      <c r="B5" s="246"/>
      <c r="C5" s="248"/>
      <c r="D5" s="248"/>
      <c r="P5" s="253"/>
      <c r="Q5" s="253"/>
      <c r="R5" s="253"/>
      <c r="S5" s="253"/>
      <c r="T5" s="253"/>
      <c r="U5" s="253"/>
      <c r="V5" s="253"/>
      <c r="W5" s="253"/>
      <c r="X5" s="254"/>
      <c r="Y5" s="253"/>
      <c r="Z5" s="253"/>
      <c r="AA5" s="253"/>
      <c r="AB5" s="253"/>
      <c r="AC5" s="253"/>
      <c r="AD5" s="253"/>
      <c r="AE5" s="254"/>
      <c r="AF5" s="253"/>
      <c r="AG5" s="253"/>
      <c r="AH5" s="253"/>
      <c r="AI5" s="253"/>
      <c r="AJ5" s="253"/>
      <c r="AK5" s="253"/>
      <c r="AL5" s="254"/>
      <c r="AM5" s="253"/>
      <c r="AN5" s="253"/>
      <c r="AO5" s="253"/>
      <c r="AP5" s="253"/>
      <c r="AQ5" s="253"/>
      <c r="AR5" s="253"/>
      <c r="AS5" s="253"/>
      <c r="AT5" s="249"/>
      <c r="AU5" s="253"/>
      <c r="AV5" s="253"/>
      <c r="AW5" s="255"/>
    </row>
    <row r="6" spans="2:49" ht="15">
      <c r="B6" s="246"/>
      <c r="C6" s="256" t="s">
        <v>166</v>
      </c>
      <c r="D6" s="257"/>
      <c r="E6" s="257"/>
      <c r="F6" s="257"/>
      <c r="G6" s="257"/>
      <c r="H6" s="257"/>
      <c r="I6" s="257"/>
      <c r="J6" s="257"/>
      <c r="K6" s="257"/>
      <c r="L6" s="257"/>
      <c r="M6" s="258"/>
      <c r="N6" s="259"/>
      <c r="O6" s="260"/>
      <c r="P6" s="261" t="s">
        <v>118</v>
      </c>
      <c r="Q6" s="262"/>
      <c r="R6" s="262"/>
      <c r="S6" s="262"/>
      <c r="T6" s="262"/>
      <c r="U6" s="262"/>
      <c r="V6" s="263"/>
      <c r="W6" s="264"/>
      <c r="X6" s="265"/>
      <c r="Y6" s="261" t="s">
        <v>167</v>
      </c>
      <c r="Z6" s="262"/>
      <c r="AA6" s="262"/>
      <c r="AB6" s="262"/>
      <c r="AC6" s="266"/>
      <c r="AD6" s="264"/>
      <c r="AE6" s="265"/>
      <c r="AF6" s="261" t="s">
        <v>168</v>
      </c>
      <c r="AG6" s="262"/>
      <c r="AH6" s="262"/>
      <c r="AI6" s="262"/>
      <c r="AJ6" s="266"/>
      <c r="AK6" s="264"/>
      <c r="AL6" s="265"/>
      <c r="AM6" s="262" t="s">
        <v>169</v>
      </c>
      <c r="AN6" s="262"/>
      <c r="AO6" s="262"/>
      <c r="AP6" s="262"/>
      <c r="AQ6" s="262"/>
      <c r="AR6" s="262"/>
      <c r="AS6" s="266"/>
      <c r="AT6" s="249"/>
      <c r="AV6" s="263"/>
      <c r="AW6" s="249"/>
    </row>
    <row r="7" spans="2:49" ht="15">
      <c r="B7" s="246"/>
      <c r="E7" s="248"/>
      <c r="F7" s="248"/>
      <c r="G7" s="264"/>
      <c r="H7" s="264"/>
      <c r="I7" s="264"/>
      <c r="J7" s="264"/>
      <c r="K7" s="264"/>
      <c r="L7" s="264"/>
      <c r="M7" s="264"/>
      <c r="N7" s="259"/>
      <c r="O7" s="260"/>
      <c r="R7" s="267"/>
      <c r="S7" s="267"/>
      <c r="T7" s="267"/>
      <c r="U7" s="267"/>
      <c r="V7" s="268"/>
      <c r="W7" s="267"/>
      <c r="X7" s="269"/>
      <c r="Y7" s="267"/>
      <c r="Z7" s="267"/>
      <c r="AA7" s="267"/>
      <c r="AB7" s="267"/>
      <c r="AC7" s="267"/>
      <c r="AD7" s="267"/>
      <c r="AE7" s="269"/>
      <c r="AF7" s="267"/>
      <c r="AG7" s="267"/>
      <c r="AH7" s="267"/>
      <c r="AI7" s="267"/>
      <c r="AJ7" s="267"/>
      <c r="AK7" s="267"/>
      <c r="AL7" s="269"/>
      <c r="AM7" s="267"/>
      <c r="AN7" s="267"/>
      <c r="AO7" s="267"/>
      <c r="AP7" s="267"/>
      <c r="AQ7" s="267"/>
      <c r="AR7" s="267"/>
      <c r="AS7" s="267"/>
      <c r="AT7" s="249"/>
      <c r="AV7" s="268"/>
      <c r="AW7" s="249"/>
    </row>
    <row r="8" spans="2:49" s="280" customFormat="1" ht="15">
      <c r="B8" s="246"/>
      <c r="C8" s="263" t="s">
        <v>51</v>
      </c>
      <c r="D8" s="242"/>
      <c r="E8" s="263" t="s">
        <v>170</v>
      </c>
      <c r="F8" s="248"/>
      <c r="G8" s="263" t="s">
        <v>171</v>
      </c>
      <c r="H8" s="264"/>
      <c r="I8" s="263" t="s">
        <v>172</v>
      </c>
      <c r="J8" s="264"/>
      <c r="K8" s="270" t="s">
        <v>173</v>
      </c>
      <c r="L8" s="271"/>
      <c r="M8" s="272"/>
      <c r="N8" s="259"/>
      <c r="O8" s="260"/>
      <c r="P8" s="273" t="s">
        <v>11</v>
      </c>
      <c r="Q8" s="274"/>
      <c r="R8" s="273" t="s">
        <v>36</v>
      </c>
      <c r="S8" s="274"/>
      <c r="T8" s="273" t="s">
        <v>124</v>
      </c>
      <c r="U8" s="275"/>
      <c r="V8" s="276" t="s">
        <v>54</v>
      </c>
      <c r="W8" s="275"/>
      <c r="X8" s="277"/>
      <c r="Y8" s="273" t="s">
        <v>125</v>
      </c>
      <c r="Z8" s="275"/>
      <c r="AA8" s="273" t="s">
        <v>126</v>
      </c>
      <c r="AB8" s="275"/>
      <c r="AC8" s="273" t="s">
        <v>61</v>
      </c>
      <c r="AD8" s="275"/>
      <c r="AE8" s="277"/>
      <c r="AF8" s="278" t="s">
        <v>126</v>
      </c>
      <c r="AG8" s="275"/>
      <c r="AH8" s="273" t="s">
        <v>127</v>
      </c>
      <c r="AI8" s="275"/>
      <c r="AJ8" s="273" t="s">
        <v>128</v>
      </c>
      <c r="AK8" s="275"/>
      <c r="AL8" s="277"/>
      <c r="AM8" s="273" t="s">
        <v>129</v>
      </c>
      <c r="AN8" s="275"/>
      <c r="AO8" s="273" t="s">
        <v>129</v>
      </c>
      <c r="AP8" s="275"/>
      <c r="AQ8" s="273" t="s">
        <v>174</v>
      </c>
      <c r="AR8" s="275"/>
      <c r="AS8" s="273" t="s">
        <v>130</v>
      </c>
      <c r="AT8" s="279"/>
      <c r="AV8" s="281" t="s">
        <v>132</v>
      </c>
      <c r="AW8" s="279"/>
    </row>
    <row r="9" spans="2:49" ht="13.5" customHeight="1">
      <c r="B9" s="246"/>
      <c r="C9" s="282" t="s">
        <v>59</v>
      </c>
      <c r="E9" s="282" t="s">
        <v>175</v>
      </c>
      <c r="F9" s="248"/>
      <c r="G9" s="282" t="s">
        <v>176</v>
      </c>
      <c r="H9" s="264"/>
      <c r="I9" s="282" t="s">
        <v>146</v>
      </c>
      <c r="K9" s="283"/>
      <c r="L9" s="284"/>
      <c r="M9" s="285"/>
      <c r="N9" s="259"/>
      <c r="O9" s="260"/>
      <c r="P9" s="286" t="s">
        <v>136</v>
      </c>
      <c r="Q9" s="287"/>
      <c r="R9" s="286"/>
      <c r="S9" s="287"/>
      <c r="T9" s="286" t="s">
        <v>137</v>
      </c>
      <c r="U9" s="288"/>
      <c r="V9" s="286"/>
      <c r="W9" s="288"/>
      <c r="X9" s="289"/>
      <c r="Y9" s="286" t="s">
        <v>138</v>
      </c>
      <c r="Z9" s="288"/>
      <c r="AA9" s="286" t="s">
        <v>139</v>
      </c>
      <c r="AB9" s="288"/>
      <c r="AC9" s="286" t="s">
        <v>68</v>
      </c>
      <c r="AD9" s="288"/>
      <c r="AE9" s="289"/>
      <c r="AF9" s="290" t="s">
        <v>140</v>
      </c>
      <c r="AG9" s="288"/>
      <c r="AH9" s="286" t="s">
        <v>177</v>
      </c>
      <c r="AI9" s="288"/>
      <c r="AJ9" s="286" t="s">
        <v>177</v>
      </c>
      <c r="AK9" s="288"/>
      <c r="AL9" s="289"/>
      <c r="AM9" s="286" t="s">
        <v>141</v>
      </c>
      <c r="AN9" s="288"/>
      <c r="AO9" s="286" t="s">
        <v>141</v>
      </c>
      <c r="AP9" s="288"/>
      <c r="AQ9" s="286" t="s">
        <v>178</v>
      </c>
      <c r="AR9" s="288"/>
      <c r="AS9" s="286" t="s">
        <v>143</v>
      </c>
      <c r="AT9" s="249"/>
      <c r="AV9" s="286"/>
      <c r="AW9" s="249"/>
    </row>
    <row r="10" spans="2:49" ht="12" customHeight="1">
      <c r="B10" s="246"/>
      <c r="C10" s="282"/>
      <c r="E10" s="282" t="s">
        <v>179</v>
      </c>
      <c r="F10" s="248"/>
      <c r="G10" s="282"/>
      <c r="H10" s="264"/>
      <c r="I10" s="282"/>
      <c r="K10" s="291"/>
      <c r="L10" s="291"/>
      <c r="M10" s="291"/>
      <c r="N10" s="259"/>
      <c r="O10" s="260"/>
      <c r="P10" s="286" t="s">
        <v>7</v>
      </c>
      <c r="Q10" s="287"/>
      <c r="R10" s="286"/>
      <c r="S10" s="287"/>
      <c r="T10" s="286"/>
      <c r="U10" s="288"/>
      <c r="V10" s="286"/>
      <c r="W10" s="288"/>
      <c r="X10" s="289"/>
      <c r="Y10" s="286"/>
      <c r="Z10" s="288"/>
      <c r="AA10" s="286"/>
      <c r="AB10" s="288"/>
      <c r="AC10" s="286"/>
      <c r="AD10" s="288"/>
      <c r="AE10" s="289"/>
      <c r="AF10" s="290" t="s">
        <v>138</v>
      </c>
      <c r="AG10" s="288"/>
      <c r="AH10" s="286" t="s">
        <v>149</v>
      </c>
      <c r="AI10" s="288"/>
      <c r="AJ10" s="286" t="s">
        <v>149</v>
      </c>
      <c r="AK10" s="288"/>
      <c r="AL10" s="289"/>
      <c r="AM10" s="286" t="s">
        <v>180</v>
      </c>
      <c r="AN10" s="288"/>
      <c r="AO10" s="286" t="s">
        <v>148</v>
      </c>
      <c r="AP10" s="288"/>
      <c r="AQ10" s="286"/>
      <c r="AR10" s="288"/>
      <c r="AS10" s="286" t="s">
        <v>150</v>
      </c>
      <c r="AT10" s="249"/>
      <c r="AV10" s="286"/>
      <c r="AW10" s="249"/>
    </row>
    <row r="11" spans="2:49" ht="15">
      <c r="B11" s="246"/>
      <c r="C11" s="292"/>
      <c r="E11" s="293"/>
      <c r="F11" s="248"/>
      <c r="G11" s="293"/>
      <c r="H11" s="264"/>
      <c r="I11" s="293"/>
      <c r="J11" s="264"/>
      <c r="K11" s="294" t="s">
        <v>181</v>
      </c>
      <c r="L11" s="264"/>
      <c r="M11" s="294" t="s">
        <v>182</v>
      </c>
      <c r="N11" s="259"/>
      <c r="O11" s="260"/>
      <c r="P11" s="295">
        <v>700000</v>
      </c>
      <c r="Q11" s="287"/>
      <c r="R11" s="295">
        <v>700300</v>
      </c>
      <c r="S11" s="287"/>
      <c r="T11" s="295">
        <v>700400</v>
      </c>
      <c r="U11" s="288"/>
      <c r="V11" s="296"/>
      <c r="W11" s="288"/>
      <c r="X11" s="289"/>
      <c r="Y11" s="295">
        <v>701000</v>
      </c>
      <c r="Z11" s="288"/>
      <c r="AA11" s="295">
        <v>701100</v>
      </c>
      <c r="AB11" s="288"/>
      <c r="AC11" s="295">
        <v>701200</v>
      </c>
      <c r="AD11" s="288"/>
      <c r="AE11" s="289"/>
      <c r="AF11" s="297">
        <v>702000</v>
      </c>
      <c r="AG11" s="288"/>
      <c r="AH11" s="295">
        <v>702100</v>
      </c>
      <c r="AI11" s="288"/>
      <c r="AJ11" s="295">
        <v>702600</v>
      </c>
      <c r="AK11" s="288"/>
      <c r="AL11" s="289"/>
      <c r="AM11" s="295">
        <v>702300</v>
      </c>
      <c r="AN11" s="288"/>
      <c r="AO11" s="295">
        <v>702400</v>
      </c>
      <c r="AP11" s="288"/>
      <c r="AQ11" s="295">
        <v>702610</v>
      </c>
      <c r="AR11" s="288"/>
      <c r="AS11" s="295">
        <v>702500</v>
      </c>
      <c r="AT11" s="249"/>
      <c r="AV11" s="296"/>
      <c r="AW11" s="249"/>
    </row>
    <row r="12" spans="2:49" ht="14.25">
      <c r="B12" s="246"/>
      <c r="C12" s="298">
        <v>1</v>
      </c>
      <c r="D12" s="299"/>
      <c r="E12" s="298">
        <v>2</v>
      </c>
      <c r="F12" s="299"/>
      <c r="G12" s="298">
        <v>3</v>
      </c>
      <c r="H12" s="299"/>
      <c r="I12" s="298">
        <v>4</v>
      </c>
      <c r="J12" s="299"/>
      <c r="K12" s="298">
        <v>5</v>
      </c>
      <c r="L12" s="299"/>
      <c r="M12" s="298">
        <v>6</v>
      </c>
      <c r="N12" s="300"/>
      <c r="O12" s="301"/>
      <c r="P12" s="298">
        <v>7</v>
      </c>
      <c r="Q12" s="287"/>
      <c r="R12" s="298">
        <v>8</v>
      </c>
      <c r="S12" s="287"/>
      <c r="T12" s="298">
        <v>9</v>
      </c>
      <c r="U12" s="288"/>
      <c r="V12" s="298">
        <v>10</v>
      </c>
      <c r="W12" s="288"/>
      <c r="X12" s="289"/>
      <c r="Y12" s="298">
        <v>11</v>
      </c>
      <c r="Z12" s="288"/>
      <c r="AA12" s="298">
        <v>12</v>
      </c>
      <c r="AB12" s="288"/>
      <c r="AC12" s="298">
        <v>13</v>
      </c>
      <c r="AD12" s="288"/>
      <c r="AE12" s="289"/>
      <c r="AF12" s="302">
        <v>14</v>
      </c>
      <c r="AG12" s="288"/>
      <c r="AH12" s="298">
        <v>15</v>
      </c>
      <c r="AI12" s="288"/>
      <c r="AJ12" s="298">
        <v>16</v>
      </c>
      <c r="AK12" s="288"/>
      <c r="AL12" s="289"/>
      <c r="AM12" s="298">
        <v>17</v>
      </c>
      <c r="AN12" s="288"/>
      <c r="AO12" s="298">
        <v>18</v>
      </c>
      <c r="AP12" s="288"/>
      <c r="AQ12" s="298">
        <v>19</v>
      </c>
      <c r="AR12" s="288"/>
      <c r="AS12" s="298">
        <v>20</v>
      </c>
      <c r="AT12" s="249"/>
      <c r="AV12" s="298">
        <v>21</v>
      </c>
      <c r="AW12" s="249"/>
    </row>
    <row r="13" spans="2:49" ht="15">
      <c r="B13" s="246"/>
      <c r="C13" s="299"/>
      <c r="D13" s="299"/>
      <c r="E13" s="299"/>
      <c r="F13" s="299"/>
      <c r="G13" s="299"/>
      <c r="H13" s="299"/>
      <c r="I13" s="303" t="s">
        <v>72</v>
      </c>
      <c r="J13" s="299"/>
      <c r="K13" s="304" t="s">
        <v>73</v>
      </c>
      <c r="L13" s="299"/>
      <c r="M13" s="303" t="s">
        <v>72</v>
      </c>
      <c r="N13" s="300"/>
      <c r="O13" s="301"/>
      <c r="P13" s="303" t="s">
        <v>72</v>
      </c>
      <c r="Q13" s="287"/>
      <c r="R13" s="303" t="s">
        <v>72</v>
      </c>
      <c r="S13" s="287"/>
      <c r="T13" s="303" t="s">
        <v>72</v>
      </c>
      <c r="U13" s="288"/>
      <c r="V13" s="303" t="s">
        <v>72</v>
      </c>
      <c r="W13" s="288"/>
      <c r="X13" s="289"/>
      <c r="Y13" s="88" t="s">
        <v>72</v>
      </c>
      <c r="Z13" s="288"/>
      <c r="AA13" s="303" t="s">
        <v>72</v>
      </c>
      <c r="AB13" s="288"/>
      <c r="AC13" s="303" t="s">
        <v>72</v>
      </c>
      <c r="AD13" s="288"/>
      <c r="AE13" s="289"/>
      <c r="AF13" s="88" t="s">
        <v>72</v>
      </c>
      <c r="AG13" s="288"/>
      <c r="AH13" s="303" t="s">
        <v>72</v>
      </c>
      <c r="AI13" s="288"/>
      <c r="AJ13" s="303" t="s">
        <v>72</v>
      </c>
      <c r="AK13" s="288"/>
      <c r="AL13" s="289"/>
      <c r="AM13" s="303" t="s">
        <v>72</v>
      </c>
      <c r="AN13" s="288"/>
      <c r="AO13" s="303" t="s">
        <v>72</v>
      </c>
      <c r="AP13" s="288"/>
      <c r="AQ13" s="288"/>
      <c r="AR13" s="288"/>
      <c r="AS13" s="303" t="s">
        <v>72</v>
      </c>
      <c r="AT13" s="249"/>
      <c r="AV13" s="303" t="s">
        <v>72</v>
      </c>
      <c r="AW13" s="249"/>
    </row>
    <row r="14" spans="2:49" ht="14.25">
      <c r="B14" s="246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300"/>
      <c r="O14" s="301"/>
      <c r="P14" s="299"/>
      <c r="Q14" s="288"/>
      <c r="R14" s="299"/>
      <c r="S14" s="288"/>
      <c r="T14" s="299"/>
      <c r="U14" s="288"/>
      <c r="V14" s="305"/>
      <c r="W14" s="288"/>
      <c r="X14" s="289"/>
      <c r="Y14" s="288"/>
      <c r="Z14" s="288"/>
      <c r="AA14" s="299"/>
      <c r="AB14" s="288"/>
      <c r="AC14" s="299"/>
      <c r="AD14" s="288"/>
      <c r="AE14" s="289"/>
      <c r="AF14" s="288"/>
      <c r="AG14" s="288"/>
      <c r="AH14" s="299"/>
      <c r="AI14" s="288"/>
      <c r="AJ14" s="299"/>
      <c r="AK14" s="306"/>
      <c r="AL14" s="289"/>
      <c r="AM14" s="299"/>
      <c r="AN14" s="288"/>
      <c r="AO14" s="299"/>
      <c r="AP14" s="288"/>
      <c r="AQ14" s="288"/>
      <c r="AR14" s="288"/>
      <c r="AS14" s="299"/>
      <c r="AT14" s="249"/>
      <c r="AW14" s="307"/>
    </row>
    <row r="15" spans="2:49" ht="15">
      <c r="B15" s="246"/>
      <c r="C15" s="264" t="s">
        <v>151</v>
      </c>
      <c r="D15" s="248" t="s">
        <v>183</v>
      </c>
      <c r="F15" s="248"/>
      <c r="N15" s="308"/>
      <c r="O15" s="309"/>
      <c r="P15" s="288"/>
      <c r="Q15" s="288"/>
      <c r="R15" s="288"/>
      <c r="S15" s="288"/>
      <c r="T15" s="288"/>
      <c r="U15" s="288"/>
      <c r="V15" s="288"/>
      <c r="W15" s="288"/>
      <c r="X15" s="289"/>
      <c r="Y15" s="288"/>
      <c r="Z15" s="288"/>
      <c r="AA15" s="288"/>
      <c r="AB15" s="288"/>
      <c r="AC15" s="288"/>
      <c r="AD15" s="288"/>
      <c r="AE15" s="289"/>
      <c r="AF15" s="288"/>
      <c r="AG15" s="288"/>
      <c r="AH15" s="288"/>
      <c r="AI15" s="288"/>
      <c r="AJ15" s="288"/>
      <c r="AK15" s="288"/>
      <c r="AL15" s="289"/>
      <c r="AM15" s="288"/>
      <c r="AN15" s="288"/>
      <c r="AO15" s="288"/>
      <c r="AP15" s="288"/>
      <c r="AQ15" s="288"/>
      <c r="AR15" s="288"/>
      <c r="AS15" s="288"/>
      <c r="AT15" s="249"/>
      <c r="AU15" s="288"/>
      <c r="AV15" s="288"/>
      <c r="AW15" s="306"/>
    </row>
    <row r="16" spans="2:49" ht="15.75" customHeight="1">
      <c r="B16" s="310"/>
      <c r="C16" s="311" t="s">
        <v>14</v>
      </c>
      <c r="D16" s="312" t="s">
        <v>184</v>
      </c>
      <c r="E16" s="242" t="s">
        <v>185</v>
      </c>
      <c r="G16" s="313" t="s">
        <v>209</v>
      </c>
      <c r="H16" s="314"/>
      <c r="I16" s="315">
        <v>25274691.759555556</v>
      </c>
      <c r="J16" s="315"/>
      <c r="K16" s="316">
        <v>1</v>
      </c>
      <c r="L16" s="315"/>
      <c r="M16" s="315">
        <v>25274691.759555556</v>
      </c>
      <c r="N16" s="317"/>
      <c r="O16" s="315"/>
      <c r="P16" s="315">
        <v>422558.054</v>
      </c>
      <c r="Q16" s="315"/>
      <c r="R16" s="315">
        <v>4342</v>
      </c>
      <c r="S16" s="315"/>
      <c r="T16" s="315">
        <v>149059</v>
      </c>
      <c r="U16" s="315"/>
      <c r="V16" s="315">
        <v>575959.054</v>
      </c>
      <c r="W16" s="315"/>
      <c r="X16" s="318"/>
      <c r="Y16" s="315">
        <v>1213412.54</v>
      </c>
      <c r="Z16" s="315"/>
      <c r="AA16" s="315">
        <v>6099872.02</v>
      </c>
      <c r="AB16" s="315"/>
      <c r="AC16" s="315">
        <v>1529353</v>
      </c>
      <c r="AD16" s="315"/>
      <c r="AE16" s="318"/>
      <c r="AF16" s="315">
        <v>891</v>
      </c>
      <c r="AG16" s="315"/>
      <c r="AH16" s="315">
        <v>7457913.6588888895</v>
      </c>
      <c r="AI16" s="315"/>
      <c r="AJ16" s="315">
        <v>945830.31</v>
      </c>
      <c r="AK16" s="315"/>
      <c r="AL16" s="318"/>
      <c r="AM16" s="315">
        <v>3283418.588333333</v>
      </c>
      <c r="AN16" s="315"/>
      <c r="AO16" s="315">
        <v>3312958.588333333</v>
      </c>
      <c r="AP16" s="315"/>
      <c r="AQ16" s="315">
        <v>0</v>
      </c>
      <c r="AR16" s="315"/>
      <c r="AS16" s="315">
        <v>855083</v>
      </c>
      <c r="AT16" s="319"/>
      <c r="AU16" s="315"/>
      <c r="AV16" s="315">
        <v>25274691.759555556</v>
      </c>
      <c r="AW16" s="320"/>
    </row>
    <row r="17" spans="2:49" ht="15.75" customHeight="1">
      <c r="B17" s="246"/>
      <c r="C17" s="322">
        <v>2</v>
      </c>
      <c r="D17" s="312" t="s">
        <v>184</v>
      </c>
      <c r="E17" s="323" t="s">
        <v>186</v>
      </c>
      <c r="G17" s="324">
        <v>2012</v>
      </c>
      <c r="H17" s="314"/>
      <c r="I17" s="315">
        <v>1615000</v>
      </c>
      <c r="J17" s="315"/>
      <c r="K17" s="316">
        <v>0.5</v>
      </c>
      <c r="L17" s="315"/>
      <c r="M17" s="315">
        <v>807500</v>
      </c>
      <c r="N17" s="317"/>
      <c r="O17" s="315"/>
      <c r="P17" s="315">
        <v>0</v>
      </c>
      <c r="Q17" s="315"/>
      <c r="R17" s="315">
        <v>0</v>
      </c>
      <c r="S17" s="315"/>
      <c r="T17" s="315">
        <v>0</v>
      </c>
      <c r="U17" s="315"/>
      <c r="V17" s="315">
        <v>0</v>
      </c>
      <c r="W17" s="315"/>
      <c r="X17" s="318"/>
      <c r="Y17" s="315">
        <v>0</v>
      </c>
      <c r="Z17" s="315"/>
      <c r="AA17" s="315">
        <v>50000</v>
      </c>
      <c r="AB17" s="315"/>
      <c r="AC17" s="315">
        <v>60000</v>
      </c>
      <c r="AD17" s="315"/>
      <c r="AE17" s="318"/>
      <c r="AF17" s="315">
        <v>0</v>
      </c>
      <c r="AG17" s="315"/>
      <c r="AH17" s="315">
        <v>200000</v>
      </c>
      <c r="AI17" s="315"/>
      <c r="AJ17" s="315">
        <v>47500</v>
      </c>
      <c r="AK17" s="315"/>
      <c r="AL17" s="318"/>
      <c r="AM17" s="315">
        <v>225000</v>
      </c>
      <c r="AN17" s="315"/>
      <c r="AO17" s="315">
        <v>225000</v>
      </c>
      <c r="AP17" s="315"/>
      <c r="AQ17" s="315">
        <v>0</v>
      </c>
      <c r="AR17" s="315"/>
      <c r="AS17" s="315">
        <v>0</v>
      </c>
      <c r="AT17" s="319"/>
      <c r="AU17" s="315"/>
      <c r="AV17" s="315">
        <v>807500</v>
      </c>
      <c r="AW17" s="320"/>
    </row>
    <row r="18" spans="2:49" ht="15.75" customHeight="1">
      <c r="B18" s="310"/>
      <c r="C18" s="322">
        <v>3</v>
      </c>
      <c r="D18" s="312" t="s">
        <v>187</v>
      </c>
      <c r="E18" s="323" t="s">
        <v>188</v>
      </c>
      <c r="G18" s="324">
        <v>2012</v>
      </c>
      <c r="H18" s="314"/>
      <c r="I18" s="315">
        <v>1007794.958996633</v>
      </c>
      <c r="J18" s="315"/>
      <c r="K18" s="316">
        <v>0.5</v>
      </c>
      <c r="L18" s="315"/>
      <c r="M18" s="315">
        <v>503897.4794983165</v>
      </c>
      <c r="N18" s="317"/>
      <c r="O18" s="315"/>
      <c r="P18" s="315">
        <v>2627.3680000000004</v>
      </c>
      <c r="Q18" s="315"/>
      <c r="R18" s="315">
        <v>454.5</v>
      </c>
      <c r="S18" s="315"/>
      <c r="T18" s="315">
        <v>2214</v>
      </c>
      <c r="U18" s="315"/>
      <c r="V18" s="315">
        <v>5295.868</v>
      </c>
      <c r="W18" s="315"/>
      <c r="X18" s="318"/>
      <c r="Y18" s="315">
        <v>22233.5</v>
      </c>
      <c r="Z18" s="315"/>
      <c r="AA18" s="315">
        <v>194524.82333333333</v>
      </c>
      <c r="AB18" s="315"/>
      <c r="AC18" s="315">
        <v>46393.5</v>
      </c>
      <c r="AD18" s="315"/>
      <c r="AE18" s="318"/>
      <c r="AF18" s="315">
        <v>141</v>
      </c>
      <c r="AG18" s="315"/>
      <c r="AH18" s="315">
        <v>93294.94833333333</v>
      </c>
      <c r="AI18" s="315"/>
      <c r="AJ18" s="315">
        <v>26639.82833333333</v>
      </c>
      <c r="AK18" s="315"/>
      <c r="AL18" s="318"/>
      <c r="AM18" s="315">
        <v>48344.00574915825</v>
      </c>
      <c r="AN18" s="315"/>
      <c r="AO18" s="315">
        <v>51147.50574915825</v>
      </c>
      <c r="AP18" s="315"/>
      <c r="AQ18" s="315">
        <v>0</v>
      </c>
      <c r="AR18" s="315"/>
      <c r="AS18" s="315">
        <v>15882.5</v>
      </c>
      <c r="AT18" s="319"/>
      <c r="AU18" s="315"/>
      <c r="AV18" s="315">
        <v>503897.4794983165</v>
      </c>
      <c r="AW18" s="320"/>
    </row>
    <row r="19" spans="2:49" ht="15.75" customHeight="1">
      <c r="B19" s="246"/>
      <c r="C19" s="322">
        <v>4</v>
      </c>
      <c r="D19" s="264" t="s">
        <v>189</v>
      </c>
      <c r="E19" s="248" t="s">
        <v>190</v>
      </c>
      <c r="G19" s="313" t="s">
        <v>210</v>
      </c>
      <c r="I19" s="325">
        <v>25881896.800558925</v>
      </c>
      <c r="J19" s="315"/>
      <c r="K19" s="316"/>
      <c r="L19" s="315"/>
      <c r="M19" s="325">
        <v>25578294.28005724</v>
      </c>
      <c r="N19" s="326"/>
      <c r="O19" s="327"/>
      <c r="P19" s="325">
        <v>419930.686</v>
      </c>
      <c r="Q19" s="327"/>
      <c r="R19" s="325">
        <v>3887.5</v>
      </c>
      <c r="S19" s="327"/>
      <c r="T19" s="325">
        <v>146845</v>
      </c>
      <c r="U19" s="327"/>
      <c r="V19" s="325">
        <v>570663.186</v>
      </c>
      <c r="W19" s="327"/>
      <c r="X19" s="328"/>
      <c r="Y19" s="325">
        <v>1191179.04</v>
      </c>
      <c r="Z19" s="327"/>
      <c r="AA19" s="325">
        <v>5955347.196666666</v>
      </c>
      <c r="AB19" s="327"/>
      <c r="AC19" s="325">
        <v>1542959.5</v>
      </c>
      <c r="AD19" s="327"/>
      <c r="AE19" s="328"/>
      <c r="AF19" s="325">
        <v>750</v>
      </c>
      <c r="AG19" s="327"/>
      <c r="AH19" s="325">
        <v>7564618.710555556</v>
      </c>
      <c r="AI19" s="327"/>
      <c r="AJ19" s="325">
        <v>966690.4816666667</v>
      </c>
      <c r="AK19" s="327"/>
      <c r="AL19" s="328"/>
      <c r="AM19" s="325">
        <v>3460074.582584175</v>
      </c>
      <c r="AN19" s="327"/>
      <c r="AO19" s="325">
        <v>3486811.082584175</v>
      </c>
      <c r="AP19" s="327"/>
      <c r="AQ19" s="325">
        <v>0</v>
      </c>
      <c r="AR19" s="327"/>
      <c r="AS19" s="325">
        <v>839200.5</v>
      </c>
      <c r="AT19" s="319"/>
      <c r="AU19" s="327"/>
      <c r="AV19" s="325">
        <v>25578294.28005724</v>
      </c>
      <c r="AW19" s="329"/>
    </row>
    <row r="20" spans="2:49" ht="15.75" customHeight="1">
      <c r="B20" s="246"/>
      <c r="D20" s="264"/>
      <c r="E20" s="248"/>
      <c r="F20" s="248"/>
      <c r="G20" s="330"/>
      <c r="H20" s="330"/>
      <c r="I20" s="327"/>
      <c r="J20" s="327"/>
      <c r="K20" s="331"/>
      <c r="L20" s="327"/>
      <c r="M20" s="327"/>
      <c r="N20" s="326"/>
      <c r="O20" s="327"/>
      <c r="P20" s="327"/>
      <c r="Q20" s="327"/>
      <c r="R20" s="327"/>
      <c r="S20" s="327"/>
      <c r="T20" s="327"/>
      <c r="U20" s="327"/>
      <c r="V20" s="327"/>
      <c r="W20" s="327"/>
      <c r="X20" s="328"/>
      <c r="Y20" s="327"/>
      <c r="Z20" s="327"/>
      <c r="AA20" s="327"/>
      <c r="AB20" s="327"/>
      <c r="AC20" s="327"/>
      <c r="AD20" s="327"/>
      <c r="AE20" s="328"/>
      <c r="AF20" s="327"/>
      <c r="AG20" s="327"/>
      <c r="AH20" s="327"/>
      <c r="AI20" s="327"/>
      <c r="AJ20" s="327"/>
      <c r="AK20" s="327"/>
      <c r="AL20" s="328"/>
      <c r="AM20" s="327"/>
      <c r="AN20" s="327"/>
      <c r="AO20" s="327"/>
      <c r="AP20" s="327"/>
      <c r="AQ20" s="327"/>
      <c r="AR20" s="327"/>
      <c r="AS20" s="327"/>
      <c r="AT20" s="319"/>
      <c r="AU20" s="327"/>
      <c r="AV20" s="327"/>
      <c r="AW20" s="329"/>
    </row>
    <row r="21" spans="2:49" ht="15.75" customHeight="1">
      <c r="B21" s="246"/>
      <c r="D21" s="264"/>
      <c r="E21" s="248"/>
      <c r="F21" s="248"/>
      <c r="G21" s="330"/>
      <c r="H21" s="330"/>
      <c r="I21" s="327"/>
      <c r="J21" s="327"/>
      <c r="K21" s="331"/>
      <c r="L21" s="327"/>
      <c r="M21" s="327"/>
      <c r="N21" s="326"/>
      <c r="O21" s="327"/>
      <c r="P21" s="327"/>
      <c r="Q21" s="327"/>
      <c r="R21" s="327"/>
      <c r="S21" s="327"/>
      <c r="T21" s="327"/>
      <c r="U21" s="327"/>
      <c r="V21" s="327"/>
      <c r="W21" s="327"/>
      <c r="X21" s="328"/>
      <c r="Y21" s="327"/>
      <c r="Z21" s="327"/>
      <c r="AA21" s="327"/>
      <c r="AB21" s="327"/>
      <c r="AC21" s="327"/>
      <c r="AD21" s="327"/>
      <c r="AE21" s="328"/>
      <c r="AF21" s="327"/>
      <c r="AG21" s="327"/>
      <c r="AH21" s="327"/>
      <c r="AI21" s="327"/>
      <c r="AJ21" s="327"/>
      <c r="AK21" s="327"/>
      <c r="AL21" s="328"/>
      <c r="AM21" s="327"/>
      <c r="AN21" s="327"/>
      <c r="AO21" s="327"/>
      <c r="AP21" s="327"/>
      <c r="AQ21" s="327"/>
      <c r="AR21" s="327"/>
      <c r="AS21" s="327"/>
      <c r="AT21" s="319"/>
      <c r="AU21" s="327"/>
      <c r="AV21" s="327"/>
      <c r="AW21" s="329"/>
    </row>
    <row r="22" spans="2:49" ht="15.75" customHeight="1">
      <c r="B22" s="246"/>
      <c r="C22" s="264" t="s">
        <v>156</v>
      </c>
      <c r="D22" s="248" t="s">
        <v>191</v>
      </c>
      <c r="F22" s="248"/>
      <c r="I22" s="315"/>
      <c r="J22" s="315"/>
      <c r="K22" s="316"/>
      <c r="L22" s="315"/>
      <c r="M22" s="315"/>
      <c r="N22" s="317"/>
      <c r="O22" s="315"/>
      <c r="P22" s="315"/>
      <c r="Q22" s="315"/>
      <c r="R22" s="315"/>
      <c r="S22" s="315"/>
      <c r="T22" s="315"/>
      <c r="U22" s="315"/>
      <c r="V22" s="315"/>
      <c r="W22" s="315"/>
      <c r="X22" s="318"/>
      <c r="Y22" s="315"/>
      <c r="Z22" s="315"/>
      <c r="AA22" s="315"/>
      <c r="AB22" s="315"/>
      <c r="AC22" s="315"/>
      <c r="AD22" s="315"/>
      <c r="AE22" s="318"/>
      <c r="AF22" s="315"/>
      <c r="AG22" s="315"/>
      <c r="AH22" s="315"/>
      <c r="AI22" s="315"/>
      <c r="AJ22" s="315"/>
      <c r="AK22" s="315"/>
      <c r="AL22" s="318"/>
      <c r="AM22" s="315"/>
      <c r="AN22" s="315"/>
      <c r="AO22" s="315"/>
      <c r="AP22" s="315"/>
      <c r="AQ22" s="315"/>
      <c r="AR22" s="315"/>
      <c r="AS22" s="315"/>
      <c r="AT22" s="319"/>
      <c r="AU22" s="315"/>
      <c r="AV22" s="315"/>
      <c r="AW22" s="320"/>
    </row>
    <row r="23" spans="2:49" ht="15.75" customHeight="1">
      <c r="B23" s="246"/>
      <c r="C23" s="311">
        <v>5</v>
      </c>
      <c r="D23" s="312" t="s">
        <v>184</v>
      </c>
      <c r="E23" s="242" t="s">
        <v>192</v>
      </c>
      <c r="G23" s="313" t="s">
        <v>209</v>
      </c>
      <c r="H23" s="314"/>
      <c r="I23" s="315">
        <v>5444380.268449558</v>
      </c>
      <c r="J23" s="315"/>
      <c r="K23" s="316">
        <v>1</v>
      </c>
      <c r="L23" s="315"/>
      <c r="M23" s="315">
        <v>5444380.268449558</v>
      </c>
      <c r="N23" s="317"/>
      <c r="O23" s="315"/>
      <c r="P23" s="315"/>
      <c r="Q23" s="315"/>
      <c r="R23" s="315"/>
      <c r="S23" s="315"/>
      <c r="T23" s="315"/>
      <c r="U23" s="315"/>
      <c r="V23" s="315">
        <v>0</v>
      </c>
      <c r="W23" s="315"/>
      <c r="X23" s="318"/>
      <c r="Y23" s="315"/>
      <c r="Z23" s="315"/>
      <c r="AA23" s="315">
        <v>2122338.690148612</v>
      </c>
      <c r="AB23" s="315"/>
      <c r="AC23" s="315">
        <v>530584.672537153</v>
      </c>
      <c r="AD23" s="315"/>
      <c r="AE23" s="318"/>
      <c r="AF23" s="315"/>
      <c r="AG23" s="315"/>
      <c r="AH23" s="315">
        <v>1474076.6398689987</v>
      </c>
      <c r="AI23" s="315"/>
      <c r="AJ23" s="315">
        <v>186945.89787712437</v>
      </c>
      <c r="AK23" s="315"/>
      <c r="AL23" s="318"/>
      <c r="AM23" s="315">
        <v>565217.1840088352</v>
      </c>
      <c r="AN23" s="315"/>
      <c r="AO23" s="315">
        <v>565217.1840088352</v>
      </c>
      <c r="AP23" s="315"/>
      <c r="AQ23" s="315"/>
      <c r="AR23" s="315"/>
      <c r="AS23" s="315">
        <v>0</v>
      </c>
      <c r="AT23" s="319"/>
      <c r="AU23" s="315"/>
      <c r="AV23" s="315">
        <v>5444380.268449558</v>
      </c>
      <c r="AW23" s="320"/>
    </row>
    <row r="24" spans="2:49" ht="15.75" customHeight="1">
      <c r="B24" s="246"/>
      <c r="C24" s="332">
        <v>6</v>
      </c>
      <c r="D24" s="312" t="s">
        <v>184</v>
      </c>
      <c r="E24" s="323" t="s">
        <v>193</v>
      </c>
      <c r="G24" s="324">
        <v>2012</v>
      </c>
      <c r="H24" s="314"/>
      <c r="I24" s="315">
        <v>0</v>
      </c>
      <c r="J24" s="315"/>
      <c r="K24" s="316">
        <v>0.5</v>
      </c>
      <c r="L24" s="315"/>
      <c r="M24" s="315">
        <v>0</v>
      </c>
      <c r="N24" s="317"/>
      <c r="O24" s="315"/>
      <c r="P24" s="315"/>
      <c r="Q24" s="315"/>
      <c r="R24" s="315"/>
      <c r="S24" s="315"/>
      <c r="T24" s="315"/>
      <c r="U24" s="315"/>
      <c r="V24" s="315">
        <v>0</v>
      </c>
      <c r="W24" s="315"/>
      <c r="X24" s="318"/>
      <c r="Y24" s="315"/>
      <c r="Z24" s="315"/>
      <c r="AA24" s="315">
        <v>0</v>
      </c>
      <c r="AB24" s="315"/>
      <c r="AC24" s="315">
        <v>0</v>
      </c>
      <c r="AD24" s="315"/>
      <c r="AE24" s="318"/>
      <c r="AF24" s="315"/>
      <c r="AG24" s="315"/>
      <c r="AH24" s="315">
        <v>0</v>
      </c>
      <c r="AI24" s="315"/>
      <c r="AJ24" s="315">
        <v>0</v>
      </c>
      <c r="AK24" s="315"/>
      <c r="AL24" s="318"/>
      <c r="AM24" s="315">
        <v>0</v>
      </c>
      <c r="AN24" s="315"/>
      <c r="AO24" s="315">
        <v>0</v>
      </c>
      <c r="AP24" s="315"/>
      <c r="AQ24" s="315"/>
      <c r="AR24" s="315"/>
      <c r="AS24" s="315">
        <v>0</v>
      </c>
      <c r="AT24" s="319"/>
      <c r="AU24" s="315"/>
      <c r="AV24" s="315">
        <v>0</v>
      </c>
      <c r="AW24" s="320"/>
    </row>
    <row r="25" spans="2:49" ht="15.75" customHeight="1">
      <c r="B25" s="246"/>
      <c r="C25" s="332">
        <v>7</v>
      </c>
      <c r="D25" s="312" t="s">
        <v>184</v>
      </c>
      <c r="E25" s="242" t="s">
        <v>194</v>
      </c>
      <c r="G25" s="313" t="s">
        <v>209</v>
      </c>
      <c r="H25" s="314"/>
      <c r="I25" s="315">
        <v>5861518.837659971</v>
      </c>
      <c r="J25" s="315"/>
      <c r="K25" s="316">
        <v>1</v>
      </c>
      <c r="L25" s="315"/>
      <c r="M25" s="315">
        <v>5861518.837659971</v>
      </c>
      <c r="N25" s="317"/>
      <c r="O25" s="315"/>
      <c r="P25" s="315"/>
      <c r="Q25" s="315"/>
      <c r="R25" s="315"/>
      <c r="S25" s="315"/>
      <c r="T25" s="315"/>
      <c r="U25" s="315"/>
      <c r="V25" s="315">
        <v>0</v>
      </c>
      <c r="W25" s="315"/>
      <c r="X25" s="318"/>
      <c r="Y25" s="315"/>
      <c r="Z25" s="315"/>
      <c r="AA25" s="315">
        <v>2525695.9613675056</v>
      </c>
      <c r="AB25" s="315"/>
      <c r="AC25" s="315">
        <v>631423.9903418764</v>
      </c>
      <c r="AD25" s="315"/>
      <c r="AE25" s="318"/>
      <c r="AF25" s="315"/>
      <c r="AG25" s="315"/>
      <c r="AH25" s="315">
        <v>1833875.7050883158</v>
      </c>
      <c r="AI25" s="315"/>
      <c r="AJ25" s="315">
        <v>174757.6709934037</v>
      </c>
      <c r="AK25" s="315"/>
      <c r="AL25" s="318"/>
      <c r="AM25" s="315">
        <v>695765.5098688694</v>
      </c>
      <c r="AN25" s="315"/>
      <c r="AO25" s="315"/>
      <c r="AP25" s="315"/>
      <c r="AQ25" s="315"/>
      <c r="AR25" s="315"/>
      <c r="AS25" s="315">
        <v>0</v>
      </c>
      <c r="AT25" s="319"/>
      <c r="AU25" s="315"/>
      <c r="AV25" s="315">
        <v>5861518.837659971</v>
      </c>
      <c r="AW25" s="320"/>
    </row>
    <row r="26" spans="2:49" ht="15.75" customHeight="1">
      <c r="B26" s="246"/>
      <c r="C26" s="332">
        <v>8</v>
      </c>
      <c r="D26" s="312" t="s">
        <v>184</v>
      </c>
      <c r="E26" s="323" t="s">
        <v>195</v>
      </c>
      <c r="G26" s="324">
        <v>2012</v>
      </c>
      <c r="H26" s="314"/>
      <c r="I26" s="315">
        <v>5000</v>
      </c>
      <c r="J26" s="315"/>
      <c r="K26" s="316">
        <v>0.5</v>
      </c>
      <c r="L26" s="315"/>
      <c r="M26" s="315">
        <v>2500</v>
      </c>
      <c r="N26" s="317"/>
      <c r="O26" s="315"/>
      <c r="P26" s="315"/>
      <c r="Q26" s="315"/>
      <c r="R26" s="315"/>
      <c r="S26" s="315"/>
      <c r="T26" s="315"/>
      <c r="U26" s="315"/>
      <c r="V26" s="315">
        <v>0</v>
      </c>
      <c r="W26" s="315"/>
      <c r="X26" s="318"/>
      <c r="Y26" s="315"/>
      <c r="Z26" s="315"/>
      <c r="AA26" s="315">
        <v>977.8616209874289</v>
      </c>
      <c r="AB26" s="315"/>
      <c r="AC26" s="315">
        <v>244.46540524685722</v>
      </c>
      <c r="AD26" s="315"/>
      <c r="AE26" s="318"/>
      <c r="AF26" s="315"/>
      <c r="AG26" s="315"/>
      <c r="AH26" s="315">
        <v>710.0128824279301</v>
      </c>
      <c r="AI26" s="315"/>
      <c r="AJ26" s="315">
        <v>67.66009133778398</v>
      </c>
      <c r="AK26" s="315"/>
      <c r="AL26" s="318"/>
      <c r="AM26" s="315">
        <v>500</v>
      </c>
      <c r="AN26" s="315"/>
      <c r="AO26" s="315"/>
      <c r="AP26" s="315"/>
      <c r="AQ26" s="315"/>
      <c r="AR26" s="315"/>
      <c r="AS26" s="315">
        <v>0</v>
      </c>
      <c r="AT26" s="319"/>
      <c r="AU26" s="315"/>
      <c r="AV26" s="315">
        <v>2500</v>
      </c>
      <c r="AW26" s="320"/>
    </row>
    <row r="27" spans="2:49" ht="15.75" customHeight="1">
      <c r="B27" s="246"/>
      <c r="C27" s="332">
        <v>9</v>
      </c>
      <c r="D27" s="312" t="s">
        <v>184</v>
      </c>
      <c r="E27" s="323" t="s">
        <v>196</v>
      </c>
      <c r="G27" s="313" t="s">
        <v>209</v>
      </c>
      <c r="H27" s="314"/>
      <c r="I27" s="315">
        <v>2043814.86</v>
      </c>
      <c r="J27" s="315"/>
      <c r="K27" s="316">
        <v>1</v>
      </c>
      <c r="L27" s="315"/>
      <c r="M27" s="315">
        <v>2043814.86</v>
      </c>
      <c r="N27" s="317"/>
      <c r="O27" s="315"/>
      <c r="P27" s="315"/>
      <c r="Q27" s="315"/>
      <c r="R27" s="315"/>
      <c r="S27" s="315"/>
      <c r="T27" s="315"/>
      <c r="U27" s="315"/>
      <c r="V27" s="315"/>
      <c r="W27" s="315"/>
      <c r="X27" s="318"/>
      <c r="Y27" s="315"/>
      <c r="Z27" s="315"/>
      <c r="AA27" s="315"/>
      <c r="AB27" s="315"/>
      <c r="AC27" s="315"/>
      <c r="AD27" s="315"/>
      <c r="AE27" s="318"/>
      <c r="AF27" s="315"/>
      <c r="AG27" s="315"/>
      <c r="AH27" s="315">
        <v>967711.48</v>
      </c>
      <c r="AI27" s="315"/>
      <c r="AJ27" s="315">
        <v>103843.28</v>
      </c>
      <c r="AK27" s="315"/>
      <c r="AL27" s="318"/>
      <c r="AM27" s="315">
        <v>387568.03</v>
      </c>
      <c r="AN27" s="315"/>
      <c r="AO27" s="315">
        <v>359445.12</v>
      </c>
      <c r="AP27" s="315"/>
      <c r="AQ27" s="315"/>
      <c r="AR27" s="315"/>
      <c r="AS27" s="315">
        <v>225246.95</v>
      </c>
      <c r="AT27" s="319"/>
      <c r="AU27" s="315"/>
      <c r="AV27" s="315">
        <v>2043814.86</v>
      </c>
      <c r="AW27" s="320"/>
    </row>
    <row r="28" spans="2:49" ht="15.75" customHeight="1">
      <c r="B28" s="246"/>
      <c r="C28" s="332">
        <v>10</v>
      </c>
      <c r="D28" s="312" t="s">
        <v>184</v>
      </c>
      <c r="E28" s="323" t="s">
        <v>197</v>
      </c>
      <c r="G28" s="324">
        <v>2012</v>
      </c>
      <c r="H28" s="314"/>
      <c r="I28" s="315">
        <v>0</v>
      </c>
      <c r="J28" s="315"/>
      <c r="K28" s="316">
        <v>0.5</v>
      </c>
      <c r="L28" s="315"/>
      <c r="M28" s="315">
        <v>0</v>
      </c>
      <c r="N28" s="317"/>
      <c r="O28" s="315"/>
      <c r="P28" s="315"/>
      <c r="Q28" s="315"/>
      <c r="R28" s="315"/>
      <c r="S28" s="315"/>
      <c r="T28" s="315"/>
      <c r="U28" s="315"/>
      <c r="V28" s="315"/>
      <c r="W28" s="315"/>
      <c r="X28" s="318"/>
      <c r="Y28" s="315"/>
      <c r="Z28" s="315"/>
      <c r="AA28" s="315"/>
      <c r="AB28" s="315"/>
      <c r="AC28" s="315"/>
      <c r="AD28" s="315"/>
      <c r="AE28" s="318"/>
      <c r="AF28" s="315"/>
      <c r="AG28" s="315"/>
      <c r="AH28" s="315">
        <v>0</v>
      </c>
      <c r="AI28" s="315"/>
      <c r="AJ28" s="315">
        <v>0</v>
      </c>
      <c r="AK28" s="315"/>
      <c r="AL28" s="318"/>
      <c r="AM28" s="315">
        <v>0</v>
      </c>
      <c r="AN28" s="315"/>
      <c r="AO28" s="315">
        <v>0</v>
      </c>
      <c r="AP28" s="315"/>
      <c r="AQ28" s="315">
        <v>0</v>
      </c>
      <c r="AR28" s="315"/>
      <c r="AS28" s="315">
        <v>0</v>
      </c>
      <c r="AT28" s="319"/>
      <c r="AU28" s="315"/>
      <c r="AV28" s="315">
        <v>0</v>
      </c>
      <c r="AW28" s="320"/>
    </row>
    <row r="29" spans="2:49" ht="15.75" customHeight="1">
      <c r="B29" s="246"/>
      <c r="C29" s="332">
        <v>11</v>
      </c>
      <c r="D29" s="312" t="s">
        <v>184</v>
      </c>
      <c r="E29" s="242" t="s">
        <v>198</v>
      </c>
      <c r="G29" s="313" t="s">
        <v>209</v>
      </c>
      <c r="H29" s="314"/>
      <c r="I29" s="315">
        <v>5354486.36350842</v>
      </c>
      <c r="J29" s="315"/>
      <c r="K29" s="316">
        <v>1</v>
      </c>
      <c r="L29" s="315"/>
      <c r="M29" s="315">
        <v>5354486.36350842</v>
      </c>
      <c r="N29" s="317"/>
      <c r="O29" s="315"/>
      <c r="P29" s="315"/>
      <c r="Q29" s="315"/>
      <c r="R29" s="315"/>
      <c r="S29" s="315"/>
      <c r="T29" s="315"/>
      <c r="U29" s="315"/>
      <c r="V29" s="315">
        <v>0</v>
      </c>
      <c r="W29" s="315"/>
      <c r="X29" s="318"/>
      <c r="Y29" s="315"/>
      <c r="Z29" s="315"/>
      <c r="AA29" s="315">
        <v>2685797.4318775227</v>
      </c>
      <c r="AB29" s="315"/>
      <c r="AC29" s="315">
        <v>298421.9368752803</v>
      </c>
      <c r="AD29" s="315"/>
      <c r="AE29" s="318"/>
      <c r="AF29" s="315"/>
      <c r="AG29" s="315"/>
      <c r="AH29" s="315">
        <v>1574008.3752077105</v>
      </c>
      <c r="AI29" s="315"/>
      <c r="AJ29" s="315">
        <v>149993.82837789663</v>
      </c>
      <c r="AK29" s="315"/>
      <c r="AL29" s="318"/>
      <c r="AM29" s="315">
        <v>646264.7911700099</v>
      </c>
      <c r="AN29" s="315"/>
      <c r="AO29" s="315"/>
      <c r="AP29" s="315"/>
      <c r="AQ29" s="315"/>
      <c r="AR29" s="315"/>
      <c r="AS29" s="315"/>
      <c r="AT29" s="319"/>
      <c r="AU29" s="315"/>
      <c r="AV29" s="315">
        <v>5354486.36350842</v>
      </c>
      <c r="AW29" s="320"/>
    </row>
    <row r="30" spans="2:49" ht="15.75" customHeight="1">
      <c r="B30" s="246"/>
      <c r="C30" s="332">
        <v>12</v>
      </c>
      <c r="D30" s="312" t="s">
        <v>184</v>
      </c>
      <c r="E30" s="323" t="s">
        <v>199</v>
      </c>
      <c r="G30" s="324">
        <v>2012</v>
      </c>
      <c r="H30" s="314"/>
      <c r="I30" s="315">
        <v>0</v>
      </c>
      <c r="J30" s="315"/>
      <c r="K30" s="316">
        <v>0.5</v>
      </c>
      <c r="L30" s="315"/>
      <c r="M30" s="315">
        <v>0</v>
      </c>
      <c r="N30" s="317"/>
      <c r="O30" s="315"/>
      <c r="P30" s="315"/>
      <c r="Q30" s="315"/>
      <c r="R30" s="315"/>
      <c r="S30" s="315"/>
      <c r="T30" s="315"/>
      <c r="U30" s="315"/>
      <c r="V30" s="315">
        <v>0</v>
      </c>
      <c r="W30" s="315"/>
      <c r="X30" s="318"/>
      <c r="Y30" s="315"/>
      <c r="Z30" s="315"/>
      <c r="AA30" s="315">
        <v>0</v>
      </c>
      <c r="AB30" s="315"/>
      <c r="AC30" s="315"/>
      <c r="AD30" s="315"/>
      <c r="AE30" s="318"/>
      <c r="AF30" s="315"/>
      <c r="AG30" s="315"/>
      <c r="AH30" s="315">
        <v>0</v>
      </c>
      <c r="AI30" s="315"/>
      <c r="AJ30" s="315">
        <v>0</v>
      </c>
      <c r="AK30" s="315"/>
      <c r="AL30" s="318"/>
      <c r="AM30" s="315">
        <v>0</v>
      </c>
      <c r="AN30" s="315"/>
      <c r="AO30" s="315"/>
      <c r="AP30" s="315"/>
      <c r="AQ30" s="315"/>
      <c r="AR30" s="315"/>
      <c r="AS30" s="315"/>
      <c r="AT30" s="319"/>
      <c r="AU30" s="315"/>
      <c r="AV30" s="315">
        <v>0</v>
      </c>
      <c r="AW30" s="320"/>
    </row>
    <row r="31" spans="2:49" ht="15.75" customHeight="1">
      <c r="B31" s="246"/>
      <c r="C31" s="332">
        <v>13</v>
      </c>
      <c r="D31" s="264" t="s">
        <v>189</v>
      </c>
      <c r="E31" s="248" t="s">
        <v>200</v>
      </c>
      <c r="F31" s="248"/>
      <c r="G31" s="313" t="s">
        <v>210</v>
      </c>
      <c r="H31" s="314"/>
      <c r="I31" s="325">
        <v>18709200.329617947</v>
      </c>
      <c r="J31" s="315"/>
      <c r="K31" s="316"/>
      <c r="L31" s="315"/>
      <c r="M31" s="325">
        <v>18706700.329617947</v>
      </c>
      <c r="N31" s="326"/>
      <c r="O31" s="327"/>
      <c r="P31" s="325">
        <v>0</v>
      </c>
      <c r="Q31" s="327"/>
      <c r="R31" s="325">
        <v>0</v>
      </c>
      <c r="S31" s="327"/>
      <c r="T31" s="325">
        <v>0</v>
      </c>
      <c r="U31" s="327"/>
      <c r="V31" s="325">
        <v>0</v>
      </c>
      <c r="W31" s="327"/>
      <c r="X31" s="328"/>
      <c r="Y31" s="325">
        <v>0</v>
      </c>
      <c r="Z31" s="327"/>
      <c r="AA31" s="325">
        <v>7334809.945014628</v>
      </c>
      <c r="AB31" s="327"/>
      <c r="AC31" s="325">
        <v>1460675.0651595565</v>
      </c>
      <c r="AD31" s="327"/>
      <c r="AE31" s="328"/>
      <c r="AF31" s="325">
        <v>0</v>
      </c>
      <c r="AG31" s="327"/>
      <c r="AH31" s="325">
        <v>5850382.213047452</v>
      </c>
      <c r="AI31" s="327"/>
      <c r="AJ31" s="325">
        <v>615608.3373397626</v>
      </c>
      <c r="AK31" s="327"/>
      <c r="AL31" s="328"/>
      <c r="AM31" s="325">
        <v>2295315.5150477146</v>
      </c>
      <c r="AN31" s="327"/>
      <c r="AO31" s="325">
        <v>924662.3040088352</v>
      </c>
      <c r="AP31" s="327"/>
      <c r="AQ31" s="325">
        <v>0</v>
      </c>
      <c r="AR31" s="327"/>
      <c r="AS31" s="325">
        <v>225246.95</v>
      </c>
      <c r="AT31" s="319"/>
      <c r="AU31" s="327"/>
      <c r="AV31" s="325">
        <v>18706700.329617947</v>
      </c>
      <c r="AW31" s="329"/>
    </row>
    <row r="32" spans="2:49" ht="15.75" customHeight="1">
      <c r="B32" s="246"/>
      <c r="C32" s="333"/>
      <c r="D32" s="264"/>
      <c r="E32" s="248"/>
      <c r="F32" s="248"/>
      <c r="G32" s="334"/>
      <c r="H32" s="330"/>
      <c r="I32" s="327"/>
      <c r="J32" s="327"/>
      <c r="K32" s="331"/>
      <c r="L32" s="327"/>
      <c r="M32" s="327"/>
      <c r="N32" s="326"/>
      <c r="O32" s="327"/>
      <c r="P32" s="327"/>
      <c r="Q32" s="327"/>
      <c r="R32" s="327"/>
      <c r="S32" s="327"/>
      <c r="T32" s="327"/>
      <c r="U32" s="327"/>
      <c r="V32" s="327"/>
      <c r="W32" s="327"/>
      <c r="X32" s="328"/>
      <c r="Y32" s="327"/>
      <c r="Z32" s="327"/>
      <c r="AA32" s="327"/>
      <c r="AB32" s="327"/>
      <c r="AC32" s="327"/>
      <c r="AD32" s="327"/>
      <c r="AE32" s="328"/>
      <c r="AF32" s="327"/>
      <c r="AG32" s="327"/>
      <c r="AH32" s="327"/>
      <c r="AI32" s="327"/>
      <c r="AJ32" s="327"/>
      <c r="AK32" s="327"/>
      <c r="AL32" s="328"/>
      <c r="AM32" s="327"/>
      <c r="AN32" s="327"/>
      <c r="AO32" s="327"/>
      <c r="AP32" s="327"/>
      <c r="AQ32" s="327"/>
      <c r="AR32" s="327"/>
      <c r="AS32" s="327"/>
      <c r="AT32" s="319"/>
      <c r="AU32" s="327"/>
      <c r="AV32" s="327"/>
      <c r="AW32" s="329"/>
    </row>
    <row r="33" spans="1:49" ht="15.75" customHeight="1">
      <c r="A33" s="335"/>
      <c r="B33" s="246"/>
      <c r="C33" s="264" t="s">
        <v>201</v>
      </c>
      <c r="D33" s="248" t="s">
        <v>33</v>
      </c>
      <c r="I33" s="321"/>
      <c r="J33" s="321"/>
      <c r="K33" s="316"/>
      <c r="L33" s="321"/>
      <c r="M33" s="321"/>
      <c r="N33" s="336"/>
      <c r="O33" s="321"/>
      <c r="P33" s="337"/>
      <c r="Q33" s="337"/>
      <c r="R33" s="337"/>
      <c r="S33" s="337"/>
      <c r="T33" s="337"/>
      <c r="U33" s="337"/>
      <c r="V33" s="337"/>
      <c r="W33" s="337"/>
      <c r="X33" s="338"/>
      <c r="Y33" s="337"/>
      <c r="Z33" s="337"/>
      <c r="AA33" s="337"/>
      <c r="AB33" s="337"/>
      <c r="AC33" s="337"/>
      <c r="AD33" s="337"/>
      <c r="AE33" s="338"/>
      <c r="AF33" s="337"/>
      <c r="AG33" s="337"/>
      <c r="AH33" s="337"/>
      <c r="AI33" s="337"/>
      <c r="AJ33" s="337"/>
      <c r="AK33" s="337"/>
      <c r="AL33" s="338"/>
      <c r="AM33" s="337"/>
      <c r="AN33" s="337"/>
      <c r="AO33" s="337"/>
      <c r="AP33" s="337"/>
      <c r="AQ33" s="337"/>
      <c r="AR33" s="337"/>
      <c r="AS33" s="337"/>
      <c r="AT33" s="249"/>
      <c r="AU33" s="337"/>
      <c r="AV33" s="337"/>
      <c r="AW33" s="329"/>
    </row>
    <row r="34" spans="1:50" ht="15.75" customHeight="1">
      <c r="A34" s="335"/>
      <c r="B34" s="246"/>
      <c r="C34" s="332">
        <v>14</v>
      </c>
      <c r="D34" s="299" t="s">
        <v>189</v>
      </c>
      <c r="E34" s="242" t="s">
        <v>202</v>
      </c>
      <c r="I34" s="321"/>
      <c r="J34" s="321"/>
      <c r="K34" s="316"/>
      <c r="L34" s="321"/>
      <c r="M34" s="315">
        <v>6871593.950439293</v>
      </c>
      <c r="N34" s="317"/>
      <c r="O34" s="315"/>
      <c r="P34" s="315">
        <v>419930.686</v>
      </c>
      <c r="Q34" s="327"/>
      <c r="R34" s="315">
        <v>3887.5</v>
      </c>
      <c r="S34" s="327"/>
      <c r="T34" s="315">
        <v>146845</v>
      </c>
      <c r="U34" s="327"/>
      <c r="V34" s="315">
        <v>570663.186</v>
      </c>
      <c r="W34" s="327"/>
      <c r="X34" s="328"/>
      <c r="Y34" s="315">
        <v>1191179.04</v>
      </c>
      <c r="Z34" s="327"/>
      <c r="AA34" s="315">
        <v>-1379462.7483479613</v>
      </c>
      <c r="AB34" s="327"/>
      <c r="AC34" s="315">
        <v>82284.43484044354</v>
      </c>
      <c r="AD34" s="327"/>
      <c r="AE34" s="328"/>
      <c r="AF34" s="315">
        <v>750</v>
      </c>
      <c r="AG34" s="327"/>
      <c r="AH34" s="315">
        <v>1714236.497508104</v>
      </c>
      <c r="AI34" s="327"/>
      <c r="AJ34" s="315">
        <v>351082.1443269041</v>
      </c>
      <c r="AK34" s="327"/>
      <c r="AL34" s="328"/>
      <c r="AM34" s="315">
        <v>1164759.0675364602</v>
      </c>
      <c r="AN34" s="327"/>
      <c r="AO34" s="315">
        <v>2562148.7785753394</v>
      </c>
      <c r="AP34" s="327"/>
      <c r="AQ34" s="315">
        <v>0</v>
      </c>
      <c r="AR34" s="327"/>
      <c r="AS34" s="315">
        <v>613953.55</v>
      </c>
      <c r="AT34" s="319"/>
      <c r="AU34" s="327"/>
      <c r="AV34" s="315">
        <v>6871593.950439289</v>
      </c>
      <c r="AW34" s="329"/>
      <c r="AX34" s="315"/>
    </row>
    <row r="35" spans="1:50" ht="15.75" customHeight="1">
      <c r="A35" s="335"/>
      <c r="B35" s="246"/>
      <c r="C35" s="332">
        <v>15</v>
      </c>
      <c r="D35" s="299" t="s">
        <v>203</v>
      </c>
      <c r="E35" s="242" t="s">
        <v>204</v>
      </c>
      <c r="I35" s="321"/>
      <c r="J35" s="321"/>
      <c r="K35" s="316"/>
      <c r="L35" s="321"/>
      <c r="M35" s="339">
        <v>0.03927579643605469</v>
      </c>
      <c r="N35" s="336"/>
      <c r="O35" s="321"/>
      <c r="P35" s="339">
        <v>0.03927579643605469</v>
      </c>
      <c r="Q35" s="337"/>
      <c r="R35" s="339">
        <v>0.03927579643605469</v>
      </c>
      <c r="S35" s="337"/>
      <c r="T35" s="339">
        <v>0.03927579643605469</v>
      </c>
      <c r="U35" s="337"/>
      <c r="V35" s="339">
        <v>0.03927579643605469</v>
      </c>
      <c r="W35" s="337"/>
      <c r="X35" s="338"/>
      <c r="Y35" s="339">
        <v>0.03927579643605469</v>
      </c>
      <c r="Z35" s="337"/>
      <c r="AA35" s="339">
        <v>0.03927579643605469</v>
      </c>
      <c r="AB35" s="337"/>
      <c r="AC35" s="339">
        <v>0.03927579643605469</v>
      </c>
      <c r="AD35" s="337"/>
      <c r="AE35" s="338"/>
      <c r="AF35" s="339">
        <v>0.03927579643605469</v>
      </c>
      <c r="AG35" s="337"/>
      <c r="AH35" s="339">
        <v>0.03927579643605469</v>
      </c>
      <c r="AI35" s="337"/>
      <c r="AJ35" s="339">
        <v>0.03927579643605469</v>
      </c>
      <c r="AK35" s="337"/>
      <c r="AL35" s="338"/>
      <c r="AM35" s="339">
        <v>0.03927579643605469</v>
      </c>
      <c r="AN35" s="337"/>
      <c r="AO35" s="339">
        <v>0.03927579643605469</v>
      </c>
      <c r="AP35" s="337"/>
      <c r="AQ35" s="339">
        <v>0.03927579643605469</v>
      </c>
      <c r="AR35" s="337"/>
      <c r="AS35" s="339">
        <v>0.03927579643605469</v>
      </c>
      <c r="AT35" s="249"/>
      <c r="AU35" s="337"/>
      <c r="AV35" s="339">
        <v>0.03927579643605469</v>
      </c>
      <c r="AW35" s="329"/>
      <c r="AX35" s="315"/>
    </row>
    <row r="36" spans="1:49" ht="15.75" customHeight="1">
      <c r="A36" s="335"/>
      <c r="B36" s="246"/>
      <c r="C36" s="332">
        <v>16</v>
      </c>
      <c r="D36" s="264" t="s">
        <v>189</v>
      </c>
      <c r="E36" s="248" t="s">
        <v>33</v>
      </c>
      <c r="G36" s="340">
        <v>2012</v>
      </c>
      <c r="I36" s="321"/>
      <c r="J36" s="321"/>
      <c r="K36" s="316"/>
      <c r="L36" s="321"/>
      <c r="M36" s="341">
        <v>269887.3251886785</v>
      </c>
      <c r="N36" s="336"/>
      <c r="O36" s="321"/>
      <c r="P36" s="341">
        <v>16493.1121405888</v>
      </c>
      <c r="Q36" s="337"/>
      <c r="R36" s="341">
        <v>152.68465864516259</v>
      </c>
      <c r="S36" s="337"/>
      <c r="T36" s="341">
        <v>5767.454327652451</v>
      </c>
      <c r="U36" s="337"/>
      <c r="V36" s="341">
        <v>22413.25112688641</v>
      </c>
      <c r="W36" s="337"/>
      <c r="X36" s="338"/>
      <c r="Y36" s="341">
        <v>46784.505493935045</v>
      </c>
      <c r="Z36" s="337"/>
      <c r="AA36" s="341">
        <v>-54179.49809523507</v>
      </c>
      <c r="AB36" s="337"/>
      <c r="AC36" s="341">
        <v>3231.786712649067</v>
      </c>
      <c r="AD36" s="337"/>
      <c r="AE36" s="338"/>
      <c r="AF36" s="341">
        <v>29.456847327041014</v>
      </c>
      <c r="AG36" s="337"/>
      <c r="AH36" s="341">
        <v>67328.00371938366</v>
      </c>
      <c r="AI36" s="337"/>
      <c r="AJ36" s="341">
        <v>13789.030832917057</v>
      </c>
      <c r="AK36" s="337"/>
      <c r="AL36" s="338"/>
      <c r="AM36" s="341">
        <v>45746.84003361088</v>
      </c>
      <c r="AN36" s="337"/>
      <c r="AO36" s="341">
        <v>100630.43386621118</v>
      </c>
      <c r="AP36" s="337"/>
      <c r="AQ36" s="341">
        <v>0</v>
      </c>
      <c r="AR36" s="337"/>
      <c r="AS36" s="341">
        <v>24113.514650993126</v>
      </c>
      <c r="AT36" s="249"/>
      <c r="AU36" s="337"/>
      <c r="AV36" s="341">
        <v>269887.3251886784</v>
      </c>
      <c r="AW36" s="329"/>
    </row>
    <row r="37" spans="1:49" ht="15">
      <c r="A37" s="335"/>
      <c r="B37" s="246"/>
      <c r="C37" s="332"/>
      <c r="I37" s="321"/>
      <c r="J37" s="321"/>
      <c r="K37" s="316"/>
      <c r="L37" s="321"/>
      <c r="M37" s="321"/>
      <c r="N37" s="321"/>
      <c r="O37" s="321"/>
      <c r="P37" s="337"/>
      <c r="Q37" s="337"/>
      <c r="R37" s="321"/>
      <c r="S37" s="321"/>
      <c r="T37" s="321"/>
      <c r="U37" s="321"/>
      <c r="V37" s="321"/>
      <c r="W37" s="321"/>
      <c r="X37" s="310"/>
      <c r="Y37" s="321"/>
      <c r="Z37" s="321"/>
      <c r="AA37" s="321"/>
      <c r="AB37" s="321"/>
      <c r="AC37" s="321"/>
      <c r="AD37" s="321"/>
      <c r="AE37" s="310"/>
      <c r="AF37" s="321"/>
      <c r="AG37" s="321"/>
      <c r="AH37" s="321"/>
      <c r="AI37" s="321"/>
      <c r="AJ37" s="321"/>
      <c r="AK37" s="321"/>
      <c r="AL37" s="310"/>
      <c r="AM37" s="321"/>
      <c r="AN37" s="321"/>
      <c r="AO37" s="321"/>
      <c r="AP37" s="321"/>
      <c r="AQ37" s="321"/>
      <c r="AR37" s="321"/>
      <c r="AS37" s="321"/>
      <c r="AT37" s="249"/>
      <c r="AU37" s="321"/>
      <c r="AV37" s="321"/>
      <c r="AW37" s="320"/>
    </row>
    <row r="38" spans="1:49" ht="15">
      <c r="A38" s="335"/>
      <c r="B38" s="246"/>
      <c r="C38" s="332">
        <v>17</v>
      </c>
      <c r="E38" s="342" t="s">
        <v>205</v>
      </c>
      <c r="F38" s="343"/>
      <c r="G38" s="343"/>
      <c r="H38" s="343"/>
      <c r="I38" s="344">
        <v>0.03927579643605469</v>
      </c>
      <c r="J38" s="345"/>
      <c r="K38" s="316"/>
      <c r="L38" s="321"/>
      <c r="M38" s="321"/>
      <c r="N38" s="321"/>
      <c r="O38" s="321"/>
      <c r="P38" s="337"/>
      <c r="Q38" s="337"/>
      <c r="R38" s="321"/>
      <c r="S38" s="321"/>
      <c r="T38" s="321"/>
      <c r="U38" s="321"/>
      <c r="V38" s="321"/>
      <c r="W38" s="321"/>
      <c r="X38" s="310"/>
      <c r="Y38" s="321"/>
      <c r="Z38" s="321"/>
      <c r="AA38" s="321"/>
      <c r="AB38" s="321"/>
      <c r="AC38" s="321"/>
      <c r="AD38" s="321"/>
      <c r="AE38" s="310"/>
      <c r="AF38" s="321"/>
      <c r="AG38" s="321"/>
      <c r="AH38" s="321"/>
      <c r="AI38" s="321"/>
      <c r="AJ38" s="321"/>
      <c r="AK38" s="321"/>
      <c r="AL38" s="310"/>
      <c r="AM38" s="321"/>
      <c r="AN38" s="321"/>
      <c r="AO38" s="321"/>
      <c r="AP38" s="321"/>
      <c r="AQ38" s="321"/>
      <c r="AR38" s="321"/>
      <c r="AS38" s="321"/>
      <c r="AT38" s="249"/>
      <c r="AU38" s="321"/>
      <c r="AV38" s="321"/>
      <c r="AW38" s="320"/>
    </row>
    <row r="39" spans="1:49" ht="15" thickBot="1">
      <c r="A39" s="335"/>
      <c r="B39" s="346"/>
      <c r="C39" s="252"/>
      <c r="D39" s="252"/>
      <c r="E39" s="252"/>
      <c r="F39" s="252"/>
      <c r="G39" s="252"/>
      <c r="H39" s="252"/>
      <c r="I39" s="347"/>
      <c r="J39" s="347"/>
      <c r="K39" s="347"/>
      <c r="L39" s="347"/>
      <c r="M39" s="347"/>
      <c r="N39" s="347"/>
      <c r="O39" s="347"/>
      <c r="P39" s="347"/>
      <c r="Q39" s="347"/>
      <c r="R39" s="348"/>
      <c r="S39" s="348"/>
      <c r="T39" s="348"/>
      <c r="U39" s="348"/>
      <c r="V39" s="348"/>
      <c r="W39" s="348"/>
      <c r="X39" s="349"/>
      <c r="Y39" s="348"/>
      <c r="Z39" s="348"/>
      <c r="AA39" s="348"/>
      <c r="AB39" s="348"/>
      <c r="AC39" s="348"/>
      <c r="AD39" s="348"/>
      <c r="AE39" s="349"/>
      <c r="AF39" s="348"/>
      <c r="AG39" s="348"/>
      <c r="AH39" s="348"/>
      <c r="AI39" s="348"/>
      <c r="AJ39" s="348"/>
      <c r="AK39" s="348"/>
      <c r="AL39" s="349"/>
      <c r="AM39" s="348"/>
      <c r="AN39" s="348"/>
      <c r="AO39" s="348"/>
      <c r="AP39" s="348"/>
      <c r="AQ39" s="348"/>
      <c r="AR39" s="348"/>
      <c r="AS39" s="348"/>
      <c r="AT39" s="350"/>
      <c r="AU39" s="348"/>
      <c r="AV39" s="348"/>
      <c r="AW39" s="351"/>
    </row>
  </sheetData>
  <mergeCells count="6">
    <mergeCell ref="AM6:AS6"/>
    <mergeCell ref="C6:M6"/>
    <mergeCell ref="K8:M8"/>
    <mergeCell ref="P6:U6"/>
    <mergeCell ref="Y6:AC6"/>
    <mergeCell ref="AF6:AJ6"/>
  </mergeCells>
  <printOptions/>
  <pageMargins left="0.29" right="0.25" top="0.93" bottom="0.3937007874015748" header="0.39" footer="0.22"/>
  <pageSetup fitToWidth="3" horizontalDpi="600" verticalDpi="600" orientation="landscape" paperSize="9" scale="87" r:id="rId1"/>
  <headerFooter alignWithMargins="0">
    <oddHeader>&amp;L&amp;"Arial,Fett"&amp;12TREUKOM GmbH&amp;"Arial,Standard"&amp;10
&amp;"Arial,Fett"&amp;9Wirtschaftsprüfungsgesellschaft
Steuerberatungsgesellschaft&amp;RBlatt &amp;P</oddHeader>
    <oddFooter>&amp;L&amp;D</oddFooter>
  </headerFooter>
  <colBreaks count="2" manualBreakCount="2">
    <brk id="23" min="4" max="38" man="1"/>
    <brk id="37" min="4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2:M168"/>
  <sheetViews>
    <sheetView zoomScale="90" zoomScaleNormal="90" workbookViewId="0" topLeftCell="A1">
      <selection activeCell="D60" sqref="D60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29.8515625" style="0" customWidth="1"/>
    <col min="4" max="4" width="13.00390625" style="0" bestFit="1" customWidth="1"/>
    <col min="5" max="5" width="4.28125" style="0" customWidth="1"/>
    <col min="6" max="6" width="17.140625" style="0" customWidth="1"/>
    <col min="7" max="7" width="4.28125" style="0" customWidth="1"/>
    <col min="8" max="8" width="14.8515625" style="0" customWidth="1"/>
    <col min="9" max="9" width="2.8515625" style="3" customWidth="1"/>
    <col min="10" max="10" width="16.7109375" style="0" customWidth="1"/>
    <col min="11" max="12" width="15.28125" style="0" customWidth="1"/>
  </cols>
  <sheetData>
    <row r="2" spans="2:3" ht="18">
      <c r="B2" s="1" t="s">
        <v>0</v>
      </c>
      <c r="C2" s="2"/>
    </row>
    <row r="4" spans="2:12" ht="15">
      <c r="B4" s="4" t="s">
        <v>1</v>
      </c>
      <c r="C4" s="4"/>
      <c r="D4" s="5" t="s">
        <v>2</v>
      </c>
      <c r="E4" s="5"/>
      <c r="F4" s="5" t="s">
        <v>3</v>
      </c>
      <c r="G4" s="5"/>
      <c r="H4" s="5" t="s">
        <v>4</v>
      </c>
      <c r="I4" s="6"/>
      <c r="J4" s="7" t="s">
        <v>5</v>
      </c>
      <c r="K4" s="7" t="s">
        <v>4</v>
      </c>
      <c r="L4" s="7"/>
    </row>
    <row r="5" ht="12.75">
      <c r="B5" s="8"/>
    </row>
    <row r="6" spans="2:12" ht="12.75">
      <c r="B6" s="9" t="s">
        <v>6</v>
      </c>
      <c r="C6" t="s">
        <v>7</v>
      </c>
      <c r="D6" s="10">
        <f>SUM(BAB!I18:I26)</f>
        <v>722262.1069325932</v>
      </c>
      <c r="E6" s="10"/>
      <c r="F6" s="10">
        <v>674118.2354264975</v>
      </c>
      <c r="G6" s="10"/>
      <c r="H6" s="10">
        <f>+D6-F6</f>
        <v>48143.87150609563</v>
      </c>
      <c r="I6" s="11"/>
      <c r="J6" s="10">
        <v>607435.85</v>
      </c>
      <c r="K6" s="10">
        <f>+D6-J6</f>
        <v>114826.25693259318</v>
      </c>
      <c r="L6" s="12">
        <f>+K6/J6</f>
        <v>0.1890343761116391</v>
      </c>
    </row>
    <row r="7" spans="2:12" ht="12.75">
      <c r="B7" s="13" t="s">
        <v>8</v>
      </c>
      <c r="C7" t="s">
        <v>9</v>
      </c>
      <c r="D7" s="10">
        <f>+BAB!I27+BAB!I28</f>
        <v>498912</v>
      </c>
      <c r="E7" s="10"/>
      <c r="F7" s="10">
        <v>448868</v>
      </c>
      <c r="G7" s="10"/>
      <c r="H7" s="10">
        <f>+D7-F7</f>
        <v>50044</v>
      </c>
      <c r="I7" s="11"/>
      <c r="J7" s="10">
        <v>467766.87</v>
      </c>
      <c r="K7" s="10">
        <f>+D7-J7</f>
        <v>31145.130000000005</v>
      </c>
      <c r="L7" s="12">
        <f>+K7/J7</f>
        <v>0.06658259059689287</v>
      </c>
    </row>
    <row r="8" spans="2:12" ht="12.75">
      <c r="B8" s="13" t="s">
        <v>10</v>
      </c>
      <c r="C8" t="s">
        <v>11</v>
      </c>
      <c r="D8" s="10">
        <f>SUM(BAB!I29:I34)</f>
        <v>275691</v>
      </c>
      <c r="E8" s="10"/>
      <c r="F8" s="10">
        <v>303514</v>
      </c>
      <c r="G8" s="10"/>
      <c r="H8" s="10">
        <f>+D8-F8</f>
        <v>-27823</v>
      </c>
      <c r="I8" s="11"/>
      <c r="J8" s="10">
        <v>366149.78</v>
      </c>
      <c r="K8" s="10">
        <f>+D8-J8</f>
        <v>-90458.78000000003</v>
      </c>
      <c r="L8" s="12">
        <f>+K8/J8</f>
        <v>-0.24705403346138846</v>
      </c>
    </row>
    <row r="9" spans="2:12" ht="12.75">
      <c r="B9" s="8">
        <v>18</v>
      </c>
      <c r="C9" t="s">
        <v>12</v>
      </c>
      <c r="D9" s="10">
        <f>+BAB!I35</f>
        <v>269887.3251886784</v>
      </c>
      <c r="E9" s="10"/>
      <c r="F9" s="10">
        <v>321096.9285268723</v>
      </c>
      <c r="G9" s="10"/>
      <c r="H9" s="10">
        <f>+D9-F9</f>
        <v>-51209.603338193905</v>
      </c>
      <c r="I9" s="11"/>
      <c r="J9" s="10">
        <v>277311.3915419094</v>
      </c>
      <c r="K9" s="10">
        <f>+D9-J9</f>
        <v>-7424.066353231028</v>
      </c>
      <c r="L9" s="12">
        <f>+K9/J9</f>
        <v>-0.026771588112380326</v>
      </c>
    </row>
    <row r="10" spans="2:12" ht="12.75">
      <c r="B10" s="8">
        <v>19</v>
      </c>
      <c r="C10" t="s">
        <v>13</v>
      </c>
      <c r="D10" s="10">
        <f>+BAB!I36</f>
        <v>1007794.9589966331</v>
      </c>
      <c r="E10" s="10"/>
      <c r="F10" s="10">
        <v>1034500</v>
      </c>
      <c r="G10" s="10"/>
      <c r="H10" s="10">
        <f>+D10-F10</f>
        <v>-26705.041003366932</v>
      </c>
      <c r="I10" s="11"/>
      <c r="J10" s="10">
        <v>979305.91</v>
      </c>
      <c r="K10" s="10">
        <f>+D10-J10</f>
        <v>28489.048996633035</v>
      </c>
      <c r="L10" s="12">
        <f>+K10/J10</f>
        <v>0.029091062052952418</v>
      </c>
    </row>
    <row r="11" spans="2:11" ht="12.75">
      <c r="B11" s="8"/>
      <c r="D11" s="14">
        <f>SUM(D6:D10)</f>
        <v>2774547.3911179043</v>
      </c>
      <c r="E11" s="14"/>
      <c r="F11" s="14">
        <f>SUM(F6:F10)</f>
        <v>2782097.16395337</v>
      </c>
      <c r="G11" s="14"/>
      <c r="H11" s="14">
        <f>SUM(H6:H10)</f>
        <v>-7549.772835465206</v>
      </c>
      <c r="I11" s="15"/>
      <c r="J11" s="14">
        <f>SUM(J6:J10)</f>
        <v>2697969.8015419096</v>
      </c>
      <c r="K11" s="14">
        <f>SUM(K6:K10)</f>
        <v>76577.58957599517</v>
      </c>
    </row>
    <row r="12" ht="12.75">
      <c r="J12" s="10">
        <v>2697969.801541909</v>
      </c>
    </row>
    <row r="13" spans="2:9" ht="12.75">
      <c r="B13" s="16"/>
      <c r="C13" s="16"/>
      <c r="D13" s="17"/>
      <c r="E13" s="17"/>
      <c r="F13" s="16"/>
      <c r="G13" s="16"/>
      <c r="H13" s="18"/>
      <c r="I13" s="19"/>
    </row>
    <row r="14" spans="2:12" ht="15">
      <c r="B14" s="16"/>
      <c r="C14" s="16"/>
      <c r="D14" s="5" t="str">
        <f>+$D$4</f>
        <v>v2012</v>
      </c>
      <c r="E14" s="5"/>
      <c r="F14" s="5" t="str">
        <f>+$F$4</f>
        <v>v2011</v>
      </c>
      <c r="G14" s="5"/>
      <c r="H14" s="5" t="s">
        <v>4</v>
      </c>
      <c r="I14" s="6"/>
      <c r="J14" s="7" t="str">
        <f>+$J$4</f>
        <v>n2010</v>
      </c>
      <c r="K14" s="7" t="s">
        <v>4</v>
      </c>
      <c r="L14" s="7"/>
    </row>
    <row r="15" spans="2:12" ht="12.75">
      <c r="B15" s="20" t="s">
        <v>14</v>
      </c>
      <c r="C15" s="21" t="s">
        <v>15</v>
      </c>
      <c r="D15" s="22">
        <f>+BAB!I18</f>
        <v>34700</v>
      </c>
      <c r="E15" s="23"/>
      <c r="F15" s="10">
        <v>35580</v>
      </c>
      <c r="G15" s="16"/>
      <c r="H15" s="18">
        <f aca="true" t="shared" si="0" ref="H15:H23">+D15-F15</f>
        <v>-880</v>
      </c>
      <c r="I15" s="19"/>
      <c r="J15" s="10">
        <v>32600.66</v>
      </c>
      <c r="K15" s="10">
        <f aca="true" t="shared" si="1" ref="K15:K23">+D15-J15</f>
        <v>2099.34</v>
      </c>
      <c r="L15" s="12">
        <f aca="true" t="shared" si="2" ref="L15:L24">+K15/J15</f>
        <v>0.06439562880015313</v>
      </c>
    </row>
    <row r="16" spans="2:12" ht="12.75">
      <c r="B16" s="24">
        <v>2</v>
      </c>
      <c r="C16" s="21" t="s">
        <v>16</v>
      </c>
      <c r="D16" s="22">
        <f>+BAB!I19</f>
        <v>226200</v>
      </c>
      <c r="E16" s="23"/>
      <c r="F16" s="10">
        <v>234200</v>
      </c>
      <c r="G16" s="16"/>
      <c r="H16" s="18">
        <f t="shared" si="0"/>
        <v>-8000</v>
      </c>
      <c r="I16" s="19"/>
      <c r="J16" s="10">
        <v>222763.92</v>
      </c>
      <c r="K16" s="10">
        <f t="shared" si="1"/>
        <v>3436.079999999987</v>
      </c>
      <c r="L16" s="12">
        <f t="shared" si="2"/>
        <v>0.01542475998806264</v>
      </c>
    </row>
    <row r="17" spans="2:12" ht="12.75">
      <c r="B17" s="24">
        <v>3</v>
      </c>
      <c r="C17" s="21" t="s">
        <v>17</v>
      </c>
      <c r="D17" s="22">
        <f>+BAB!I20</f>
        <v>0</v>
      </c>
      <c r="E17" s="23"/>
      <c r="F17" s="10">
        <v>0</v>
      </c>
      <c r="G17" s="16"/>
      <c r="H17" s="18">
        <f t="shared" si="0"/>
        <v>0</v>
      </c>
      <c r="I17" s="19"/>
      <c r="J17" s="10">
        <v>0</v>
      </c>
      <c r="K17" s="10">
        <f t="shared" si="1"/>
        <v>0</v>
      </c>
      <c r="L17" s="12" t="e">
        <f t="shared" si="2"/>
        <v>#DIV/0!</v>
      </c>
    </row>
    <row r="18" spans="2:12" ht="12.75">
      <c r="B18" s="24">
        <v>4</v>
      </c>
      <c r="C18" s="21" t="s">
        <v>18</v>
      </c>
      <c r="D18" s="22">
        <f>+BAB!I21</f>
        <v>52780</v>
      </c>
      <c r="E18" s="23"/>
      <c r="F18" s="10">
        <v>70200</v>
      </c>
      <c r="G18" s="16"/>
      <c r="H18" s="18">
        <f t="shared" si="0"/>
        <v>-17420</v>
      </c>
      <c r="I18" s="19"/>
      <c r="J18" s="10">
        <v>50346.69</v>
      </c>
      <c r="K18" s="10">
        <f t="shared" si="1"/>
        <v>2433.3099999999977</v>
      </c>
      <c r="L18" s="12">
        <f t="shared" si="2"/>
        <v>0.04833108194401653</v>
      </c>
    </row>
    <row r="19" spans="2:12" ht="12.75">
      <c r="B19" s="24">
        <v>5</v>
      </c>
      <c r="C19" s="21" t="s">
        <v>19</v>
      </c>
      <c r="D19" s="25">
        <f>+BAB!I22</f>
        <v>262980</v>
      </c>
      <c r="E19" s="26"/>
      <c r="F19" s="27">
        <v>251400</v>
      </c>
      <c r="G19" s="28"/>
      <c r="H19" s="28">
        <f t="shared" si="0"/>
        <v>11580</v>
      </c>
      <c r="I19" s="28"/>
      <c r="J19" s="27">
        <v>75151.94</v>
      </c>
      <c r="K19" s="27">
        <f t="shared" si="1"/>
        <v>187828.06</v>
      </c>
      <c r="L19" s="12">
        <f t="shared" si="2"/>
        <v>2.499310862766816</v>
      </c>
    </row>
    <row r="20" spans="2:12" ht="12.75">
      <c r="B20" s="24">
        <v>6</v>
      </c>
      <c r="C20" s="21" t="s">
        <v>20</v>
      </c>
      <c r="D20" s="22">
        <f>+BAB!I23</f>
        <v>25620</v>
      </c>
      <c r="E20" s="23"/>
      <c r="F20" s="10">
        <v>28800</v>
      </c>
      <c r="G20" s="18"/>
      <c r="H20" s="18">
        <f t="shared" si="0"/>
        <v>-3180</v>
      </c>
      <c r="I20" s="19"/>
      <c r="J20" s="10">
        <v>24323.66</v>
      </c>
      <c r="K20" s="10">
        <f t="shared" si="1"/>
        <v>1296.3400000000001</v>
      </c>
      <c r="L20" s="12">
        <f t="shared" si="2"/>
        <v>0.05329543333527932</v>
      </c>
    </row>
    <row r="21" spans="2:12" ht="12.75">
      <c r="B21" s="24">
        <v>7</v>
      </c>
      <c r="C21" s="21" t="s">
        <v>21</v>
      </c>
      <c r="D21" s="29">
        <f>+BAB!I24</f>
        <v>117300</v>
      </c>
      <c r="E21" s="30"/>
      <c r="F21" s="31">
        <v>52080</v>
      </c>
      <c r="G21" s="32"/>
      <c r="H21" s="32">
        <f t="shared" si="0"/>
        <v>65220</v>
      </c>
      <c r="I21" s="19"/>
      <c r="J21" s="10">
        <v>190243.66</v>
      </c>
      <c r="K21" s="10">
        <f t="shared" si="1"/>
        <v>-72943.66</v>
      </c>
      <c r="L21" s="12">
        <f t="shared" si="2"/>
        <v>-0.3834222911817403</v>
      </c>
    </row>
    <row r="22" spans="2:12" ht="12.75">
      <c r="B22" s="24">
        <v>8</v>
      </c>
      <c r="C22" s="21" t="s">
        <v>22</v>
      </c>
      <c r="D22" s="33">
        <f>+BAB!I25</f>
        <v>0</v>
      </c>
      <c r="E22" s="34"/>
      <c r="F22" s="35">
        <v>0</v>
      </c>
      <c r="G22" s="36"/>
      <c r="H22" s="37">
        <f t="shared" si="0"/>
        <v>0</v>
      </c>
      <c r="I22" s="19"/>
      <c r="J22" s="10">
        <v>0</v>
      </c>
      <c r="K22" s="10">
        <f t="shared" si="1"/>
        <v>0</v>
      </c>
      <c r="L22" s="12" t="e">
        <f t="shared" si="2"/>
        <v>#DIV/0!</v>
      </c>
    </row>
    <row r="23" spans="2:12" ht="12.75">
      <c r="B23" s="24">
        <v>9</v>
      </c>
      <c r="C23" s="21" t="s">
        <v>23</v>
      </c>
      <c r="D23" s="22">
        <f>+BAB!I26</f>
        <v>2682.106932593217</v>
      </c>
      <c r="E23" s="23"/>
      <c r="F23" s="10">
        <v>1858.2354264975372</v>
      </c>
      <c r="G23" s="16"/>
      <c r="H23" s="18">
        <f t="shared" si="0"/>
        <v>823.8715060956799</v>
      </c>
      <c r="I23" s="19"/>
      <c r="J23" s="10">
        <v>12005.32</v>
      </c>
      <c r="K23" s="10">
        <f t="shared" si="1"/>
        <v>-9323.213067406783</v>
      </c>
      <c r="L23" s="12">
        <f t="shared" si="2"/>
        <v>-0.7765901339911625</v>
      </c>
    </row>
    <row r="24" spans="2:12" ht="12.75">
      <c r="B24" s="16"/>
      <c r="C24" s="16"/>
      <c r="D24" s="38">
        <f>SUM(D15:D23)</f>
        <v>722262.1069325932</v>
      </c>
      <c r="E24" s="16"/>
      <c r="F24" s="38">
        <f>SUM(F15:F23)</f>
        <v>674118.2354264975</v>
      </c>
      <c r="G24" s="16"/>
      <c r="H24" s="38">
        <f>SUM(H15:H23)</f>
        <v>48143.87150609568</v>
      </c>
      <c r="I24" s="39"/>
      <c r="J24" s="14">
        <f>SUM(J15:J23)</f>
        <v>607435.85</v>
      </c>
      <c r="K24" s="14">
        <f>SUM(K15:K23)</f>
        <v>114826.25693259318</v>
      </c>
      <c r="L24" s="12">
        <f t="shared" si="2"/>
        <v>0.1890343761116391</v>
      </c>
    </row>
    <row r="25" spans="2:11" ht="12.75">
      <c r="B25" s="16"/>
      <c r="C25" s="16"/>
      <c r="D25" s="17"/>
      <c r="E25" s="16"/>
      <c r="F25" s="16"/>
      <c r="G25" s="16"/>
      <c r="H25" s="16"/>
      <c r="I25" s="40"/>
      <c r="K25" s="10">
        <f>+K24-K23</f>
        <v>124149.46999999997</v>
      </c>
    </row>
    <row r="26" spans="2:9" ht="12.75">
      <c r="B26" s="16"/>
      <c r="C26" s="16"/>
      <c r="D26" s="16"/>
      <c r="E26" s="16"/>
      <c r="F26" s="16"/>
      <c r="G26" s="16"/>
      <c r="H26" s="16"/>
      <c r="I26" s="40"/>
    </row>
    <row r="27" spans="2:9" ht="12.75">
      <c r="B27" s="16"/>
      <c r="C27" s="41" t="s">
        <v>24</v>
      </c>
      <c r="D27" s="16"/>
      <c r="E27" s="16"/>
      <c r="F27" s="16"/>
      <c r="G27" s="16"/>
      <c r="H27" s="16"/>
      <c r="I27" s="40"/>
    </row>
    <row r="28" spans="2:12" ht="15">
      <c r="B28" s="16"/>
      <c r="C28" s="16"/>
      <c r="D28" s="5" t="str">
        <f>+$D$4</f>
        <v>v2012</v>
      </c>
      <c r="E28" s="5"/>
      <c r="F28" s="5" t="str">
        <f>+$F$4</f>
        <v>v2011</v>
      </c>
      <c r="G28" s="5"/>
      <c r="H28" s="5" t="s">
        <v>4</v>
      </c>
      <c r="I28" s="6"/>
      <c r="J28" s="7" t="str">
        <f>+$J$4</f>
        <v>n2010</v>
      </c>
      <c r="K28" s="7" t="s">
        <v>4</v>
      </c>
      <c r="L28" s="7"/>
    </row>
    <row r="29" spans="2:11" ht="12.75">
      <c r="B29" s="20" t="s">
        <v>14</v>
      </c>
      <c r="C29" s="21" t="s">
        <v>15</v>
      </c>
      <c r="D29" s="22">
        <f>+BAB!AH18</f>
        <v>31624.498047010708</v>
      </c>
      <c r="E29" s="23"/>
      <c r="F29" s="10">
        <v>27749.393642910054</v>
      </c>
      <c r="G29" s="16"/>
      <c r="H29" s="18">
        <f aca="true" t="shared" si="3" ref="H29:H47">+D29-F29</f>
        <v>3875.1044041006535</v>
      </c>
      <c r="I29" s="19"/>
      <c r="J29" s="10">
        <v>29995.17</v>
      </c>
      <c r="K29" s="10">
        <f aca="true" t="shared" si="4" ref="K29:K47">+D29-J29</f>
        <v>1629.3280470107093</v>
      </c>
    </row>
    <row r="30" spans="2:11" ht="12.75">
      <c r="B30" s="24">
        <v>2</v>
      </c>
      <c r="C30" s="21" t="s">
        <v>16</v>
      </c>
      <c r="D30" s="22">
        <f>+BAB!AH19</f>
        <v>225693.56424114492</v>
      </c>
      <c r="E30" s="23"/>
      <c r="F30" s="10">
        <v>233720.46022611184</v>
      </c>
      <c r="G30" s="16"/>
      <c r="H30" s="18">
        <f t="shared" si="3"/>
        <v>-8026.895984966919</v>
      </c>
      <c r="I30" s="19"/>
      <c r="J30" s="10">
        <v>222269.14</v>
      </c>
      <c r="K30" s="10">
        <f t="shared" si="4"/>
        <v>3424.4242411449086</v>
      </c>
    </row>
    <row r="31" spans="2:11" ht="12.75">
      <c r="B31" s="24">
        <v>3</v>
      </c>
      <c r="C31" s="21" t="s">
        <v>17</v>
      </c>
      <c r="D31" s="22">
        <f>+BAB!AH20</f>
        <v>0</v>
      </c>
      <c r="E31" s="23"/>
      <c r="F31" s="10">
        <v>0</v>
      </c>
      <c r="G31" s="16"/>
      <c r="H31" s="18">
        <f t="shared" si="3"/>
        <v>0</v>
      </c>
      <c r="I31" s="19"/>
      <c r="J31" s="10">
        <v>0</v>
      </c>
      <c r="K31" s="10">
        <f t="shared" si="4"/>
        <v>0</v>
      </c>
    </row>
    <row r="32" spans="2:11" ht="12.75">
      <c r="B32" s="24">
        <v>4</v>
      </c>
      <c r="C32" s="21" t="s">
        <v>18</v>
      </c>
      <c r="D32" s="22">
        <f>+BAB!AH21</f>
        <v>52780</v>
      </c>
      <c r="E32" s="23"/>
      <c r="F32" s="10">
        <v>70200</v>
      </c>
      <c r="G32" s="16"/>
      <c r="H32" s="18">
        <f t="shared" si="3"/>
        <v>-17420</v>
      </c>
      <c r="I32" s="19"/>
      <c r="J32" s="10">
        <v>50346.69</v>
      </c>
      <c r="K32" s="10">
        <f t="shared" si="4"/>
        <v>2433.3099999999977</v>
      </c>
    </row>
    <row r="33" spans="2:11" ht="12.75">
      <c r="B33" s="24">
        <v>5</v>
      </c>
      <c r="C33" s="21" t="s">
        <v>19</v>
      </c>
      <c r="D33" s="22">
        <f>+BAB!AH22</f>
        <v>97038.41677616016</v>
      </c>
      <c r="E33" s="23"/>
      <c r="F33" s="10">
        <v>113636.2046574462</v>
      </c>
      <c r="G33" s="18"/>
      <c r="H33" s="18">
        <f t="shared" si="3"/>
        <v>-16597.787881286044</v>
      </c>
      <c r="I33" s="19"/>
      <c r="J33" s="10">
        <v>18196.02</v>
      </c>
      <c r="K33" s="10">
        <f t="shared" si="4"/>
        <v>78842.39677616015</v>
      </c>
    </row>
    <row r="34" spans="2:11" ht="12.75">
      <c r="B34" s="24">
        <v>6</v>
      </c>
      <c r="C34" s="21" t="s">
        <v>20</v>
      </c>
      <c r="D34" s="22">
        <f>+BAB!AH23</f>
        <v>5474.66206806027</v>
      </c>
      <c r="E34" s="23"/>
      <c r="F34" s="10">
        <v>1648.8559765022153</v>
      </c>
      <c r="G34" s="18"/>
      <c r="H34" s="18">
        <f t="shared" si="3"/>
        <v>3825.8060915580545</v>
      </c>
      <c r="I34" s="19"/>
      <c r="J34" s="10">
        <v>5193.09</v>
      </c>
      <c r="K34" s="10">
        <f t="shared" si="4"/>
        <v>281.5720680602699</v>
      </c>
    </row>
    <row r="35" spans="2:11" ht="12.75">
      <c r="B35" s="24">
        <v>7</v>
      </c>
      <c r="C35" s="21" t="s">
        <v>21</v>
      </c>
      <c r="D35" s="22">
        <f>+BAB!AH24</f>
        <v>91786.00534282712</v>
      </c>
      <c r="E35" s="23"/>
      <c r="F35" s="10">
        <v>32211.07450318551</v>
      </c>
      <c r="G35" s="18"/>
      <c r="H35" s="18">
        <f t="shared" si="3"/>
        <v>59574.93083964161</v>
      </c>
      <c r="I35" s="19"/>
      <c r="J35" s="10">
        <v>160740.21</v>
      </c>
      <c r="K35" s="10">
        <f t="shared" si="4"/>
        <v>-68954.20465717287</v>
      </c>
    </row>
    <row r="36" spans="2:11" ht="12.75">
      <c r="B36" s="24">
        <v>8</v>
      </c>
      <c r="C36" s="21" t="s">
        <v>22</v>
      </c>
      <c r="D36" s="22">
        <f>+BAB!AH25</f>
        <v>0</v>
      </c>
      <c r="E36" s="23"/>
      <c r="F36" s="10">
        <v>0</v>
      </c>
      <c r="G36" s="16"/>
      <c r="H36" s="18">
        <f t="shared" si="3"/>
        <v>0</v>
      </c>
      <c r="I36" s="19"/>
      <c r="J36" s="10">
        <v>0</v>
      </c>
      <c r="K36" s="10">
        <f t="shared" si="4"/>
        <v>0</v>
      </c>
    </row>
    <row r="37" spans="2:11" ht="12.75">
      <c r="B37" s="24">
        <v>9</v>
      </c>
      <c r="C37" s="21" t="s">
        <v>23</v>
      </c>
      <c r="D37" s="22">
        <f>+BAB!AH26</f>
        <v>0</v>
      </c>
      <c r="E37" s="23"/>
      <c r="F37" s="10">
        <v>0</v>
      </c>
      <c r="G37" s="16"/>
      <c r="H37" s="18">
        <f t="shared" si="3"/>
        <v>0</v>
      </c>
      <c r="I37" s="19"/>
      <c r="J37" s="10">
        <v>0</v>
      </c>
      <c r="K37" s="10">
        <f t="shared" si="4"/>
        <v>0</v>
      </c>
    </row>
    <row r="38" spans="2:11" ht="12.75">
      <c r="B38" s="24">
        <v>10</v>
      </c>
      <c r="C38" s="21" t="s">
        <v>25</v>
      </c>
      <c r="D38" s="22">
        <f>+BAB!AH27</f>
        <v>335929.0624445627</v>
      </c>
      <c r="E38" s="16"/>
      <c r="F38" s="10">
        <v>297186.3043836369</v>
      </c>
      <c r="G38" s="16"/>
      <c r="H38" s="18">
        <f t="shared" si="3"/>
        <v>38742.75806092576</v>
      </c>
      <c r="I38" s="19"/>
      <c r="J38" s="10">
        <v>320090.8652873868</v>
      </c>
      <c r="K38" s="10">
        <f t="shared" si="4"/>
        <v>15838.197157175862</v>
      </c>
    </row>
    <row r="39" spans="2:11" ht="12.75">
      <c r="B39" s="24">
        <v>11</v>
      </c>
      <c r="C39" s="21" t="s">
        <v>26</v>
      </c>
      <c r="D39" s="22">
        <f>+BAB!AH28</f>
        <v>96094.03494766718</v>
      </c>
      <c r="F39" s="10">
        <v>79383.01528324334</v>
      </c>
      <c r="H39" s="18">
        <f t="shared" si="3"/>
        <v>16711.019664423846</v>
      </c>
      <c r="I39" s="19"/>
      <c r="J39" s="10">
        <v>84962.71537386907</v>
      </c>
      <c r="K39" s="10">
        <f t="shared" si="4"/>
        <v>11131.319573798115</v>
      </c>
    </row>
    <row r="40" spans="2:11" ht="12.75">
      <c r="B40" s="24">
        <v>12</v>
      </c>
      <c r="C40" s="21" t="s">
        <v>27</v>
      </c>
      <c r="D40" s="22">
        <f>+BAB!AH29</f>
        <v>31144.547360465458</v>
      </c>
      <c r="F40" s="10">
        <v>30916.68755041039</v>
      </c>
      <c r="H40" s="18">
        <f t="shared" si="3"/>
        <v>227.85981005506983</v>
      </c>
      <c r="I40" s="19"/>
      <c r="J40" s="10">
        <v>30692.53</v>
      </c>
      <c r="K40" s="10">
        <f t="shared" si="4"/>
        <v>452.0173604654592</v>
      </c>
    </row>
    <row r="41" spans="2:11" ht="12.75">
      <c r="B41" s="24">
        <v>13</v>
      </c>
      <c r="C41" s="21" t="s">
        <v>28</v>
      </c>
      <c r="D41" s="22">
        <f>+BAB!AH30</f>
        <v>13.941748838489366</v>
      </c>
      <c r="F41" s="10">
        <v>69.32078464497442</v>
      </c>
      <c r="H41" s="18">
        <f t="shared" si="3"/>
        <v>-55.37903580648506</v>
      </c>
      <c r="I41" s="19"/>
      <c r="J41" s="10">
        <v>13.75</v>
      </c>
      <c r="K41" s="10">
        <f t="shared" si="4"/>
        <v>0.19174883848936553</v>
      </c>
    </row>
    <row r="42" spans="2:11" ht="12.75">
      <c r="B42" s="24">
        <v>14</v>
      </c>
      <c r="C42" s="21" t="s">
        <v>29</v>
      </c>
      <c r="D42" s="22">
        <f>+BAB!AH31</f>
        <v>25000</v>
      </c>
      <c r="F42" s="10">
        <v>37500</v>
      </c>
      <c r="H42" s="18">
        <f t="shared" si="3"/>
        <v>-12500</v>
      </c>
      <c r="I42" s="19"/>
      <c r="J42" s="10">
        <v>24774.32</v>
      </c>
      <c r="K42" s="10">
        <f t="shared" si="4"/>
        <v>225.6800000000003</v>
      </c>
    </row>
    <row r="43" spans="2:11" ht="12.75">
      <c r="B43" s="24">
        <v>15</v>
      </c>
      <c r="C43" s="21" t="s">
        <v>30</v>
      </c>
      <c r="D43" s="22">
        <f>+BAB!AH32</f>
        <v>3654.7980342657966</v>
      </c>
      <c r="F43" s="10">
        <v>3268.6067207806095</v>
      </c>
      <c r="H43" s="18">
        <f t="shared" si="3"/>
        <v>386.19131348518704</v>
      </c>
      <c r="I43" s="19"/>
      <c r="J43" s="10">
        <v>3389.76</v>
      </c>
      <c r="K43" s="10">
        <f t="shared" si="4"/>
        <v>265.03803426579634</v>
      </c>
    </row>
    <row r="44" spans="2:11" ht="12.75">
      <c r="B44" s="24">
        <v>16</v>
      </c>
      <c r="C44" s="21" t="s">
        <v>31</v>
      </c>
      <c r="D44" s="22">
        <f>+BAB!AH33</f>
        <v>10117.230558168543</v>
      </c>
      <c r="F44" s="10">
        <v>10758.74557012736</v>
      </c>
      <c r="H44" s="18">
        <f t="shared" si="3"/>
        <v>-641.5150119588161</v>
      </c>
      <c r="I44" s="19"/>
      <c r="J44" s="10">
        <v>66219.155</v>
      </c>
      <c r="K44" s="10">
        <f t="shared" si="4"/>
        <v>-56101.924441831456</v>
      </c>
    </row>
    <row r="45" spans="2:11" ht="12.75">
      <c r="B45" s="24">
        <v>17</v>
      </c>
      <c r="C45" s="21" t="s">
        <v>32</v>
      </c>
      <c r="D45" s="22">
        <f>+BAB!AH34</f>
        <v>0</v>
      </c>
      <c r="F45" s="10">
        <v>0</v>
      </c>
      <c r="H45" s="18">
        <f t="shared" si="3"/>
        <v>0</v>
      </c>
      <c r="I45" s="19"/>
      <c r="J45" s="10">
        <v>0</v>
      </c>
      <c r="K45" s="10">
        <f t="shared" si="4"/>
        <v>0</v>
      </c>
    </row>
    <row r="46" spans="2:13" ht="12.75">
      <c r="B46" s="24">
        <v>18</v>
      </c>
      <c r="C46" s="42" t="s">
        <v>33</v>
      </c>
      <c r="D46" s="22">
        <f>+BAB!AH35</f>
        <v>76983.2855109768</v>
      </c>
      <c r="F46" s="10">
        <v>107518.63958490762</v>
      </c>
      <c r="H46" s="18">
        <f t="shared" si="3"/>
        <v>-30535.354073930823</v>
      </c>
      <c r="I46" s="19"/>
      <c r="J46" s="10">
        <v>147839.93437842926</v>
      </c>
      <c r="K46" s="10">
        <f t="shared" si="4"/>
        <v>-70856.64886745246</v>
      </c>
      <c r="M46">
        <f>+D47/D59</f>
        <v>0.36647003633320063</v>
      </c>
    </row>
    <row r="47" spans="2:11" ht="12.75">
      <c r="B47" s="24">
        <v>19</v>
      </c>
      <c r="C47" s="42" t="s">
        <v>34</v>
      </c>
      <c r="D47" s="22">
        <f>+BAB!AH36</f>
        <v>766455.2</v>
      </c>
      <c r="F47" s="10">
        <v>761400</v>
      </c>
      <c r="H47" s="18">
        <f t="shared" si="3"/>
        <v>5055.199999999953</v>
      </c>
      <c r="I47" s="19"/>
      <c r="J47" s="10">
        <v>768683.7</v>
      </c>
      <c r="K47" s="10">
        <f t="shared" si="4"/>
        <v>-2228.5</v>
      </c>
    </row>
    <row r="48" spans="4:11" ht="12.75">
      <c r="D48" s="14">
        <f>SUM(D29:D47)</f>
        <v>1849789.247080148</v>
      </c>
      <c r="F48" s="14">
        <f>SUM(F29:F47)</f>
        <v>1807167.308883907</v>
      </c>
      <c r="H48" s="14">
        <f>SUM(H29:H47)</f>
        <v>42621.938196241055</v>
      </c>
      <c r="I48" s="15"/>
      <c r="J48" s="14">
        <f>SUM(J29:J47)</f>
        <v>1933407.050039685</v>
      </c>
      <c r="K48" s="14">
        <f>SUM(K29:K47)</f>
        <v>-83617.80295953703</v>
      </c>
    </row>
    <row r="50" spans="3:11" ht="12.75">
      <c r="C50" t="s">
        <v>35</v>
      </c>
      <c r="D50" s="22">
        <f>+BAB!AH41</f>
        <v>239089.4385757023</v>
      </c>
      <c r="F50" s="10">
        <v>221768.61285384092</v>
      </c>
      <c r="H50" s="18">
        <f>+D50-F50</f>
        <v>17320.825721861387</v>
      </c>
      <c r="I50" s="19"/>
      <c r="J50" s="10">
        <v>143336.41664655396</v>
      </c>
      <c r="K50" s="10">
        <f>+D50-J50</f>
        <v>95753.02192914835</v>
      </c>
    </row>
    <row r="51" spans="3:11" ht="12.75">
      <c r="C51" t="s">
        <v>36</v>
      </c>
      <c r="D51" s="22">
        <f>+BAB!AH42</f>
        <v>5247.436097253101</v>
      </c>
      <c r="F51" s="10">
        <v>8202.52165309313</v>
      </c>
      <c r="H51" s="18">
        <f>+D51-F51</f>
        <v>-2955.085555840029</v>
      </c>
      <c r="I51" s="19"/>
      <c r="J51" s="10">
        <v>4995.895062229054</v>
      </c>
      <c r="K51" s="10">
        <f>+D51-J51</f>
        <v>251.54103502404723</v>
      </c>
    </row>
    <row r="52" spans="3:11" ht="12.75">
      <c r="C52" t="s">
        <v>37</v>
      </c>
      <c r="D52" s="22">
        <f>+BAB!AH43</f>
        <v>18817.908183929903</v>
      </c>
      <c r="F52" s="10">
        <v>29486.46185116173</v>
      </c>
      <c r="H52" s="18">
        <f>+D52-F52</f>
        <v>-10668.553667231827</v>
      </c>
      <c r="I52" s="19"/>
      <c r="J52" s="10">
        <v>20473.37462541895</v>
      </c>
      <c r="K52" s="10">
        <f>+D52-J52</f>
        <v>-1655.4664414890467</v>
      </c>
    </row>
    <row r="54" spans="3:11" ht="12.75">
      <c r="C54" s="40" t="s">
        <v>38</v>
      </c>
      <c r="D54" s="22">
        <f>+BAB!AH51</f>
        <v>0</v>
      </c>
      <c r="F54" s="10">
        <v>0</v>
      </c>
      <c r="H54" s="18">
        <f>+D54-F54</f>
        <v>0</v>
      </c>
      <c r="I54" s="19"/>
      <c r="J54" s="10">
        <v>0</v>
      </c>
      <c r="K54" s="10">
        <f aca="true" t="shared" si="5" ref="K54:K59">+D54-J54</f>
        <v>0</v>
      </c>
    </row>
    <row r="55" spans="3:11" ht="12.75">
      <c r="C55" s="21" t="s">
        <v>39</v>
      </c>
      <c r="D55" s="22">
        <f>+BAB!AH52</f>
        <v>-19462.743999424576</v>
      </c>
      <c r="F55" s="10">
        <v>-490.4569148924563</v>
      </c>
      <c r="H55" s="18">
        <f>+D55-F55</f>
        <v>-18972.28708453212</v>
      </c>
      <c r="I55" s="19"/>
      <c r="J55" s="10">
        <v>-18614.811264594686</v>
      </c>
      <c r="K55" s="10">
        <f t="shared" si="5"/>
        <v>-847.9327348298903</v>
      </c>
    </row>
    <row r="56" spans="3:11" ht="12.75">
      <c r="C56" s="21" t="s">
        <v>40</v>
      </c>
      <c r="D56" s="22">
        <f>+BAB!AH53</f>
        <v>0</v>
      </c>
      <c r="F56" s="10">
        <v>0</v>
      </c>
      <c r="H56" s="18">
        <f>+D56-F56</f>
        <v>0</v>
      </c>
      <c r="I56" s="19"/>
      <c r="J56" s="10">
        <v>0</v>
      </c>
      <c r="K56" s="10">
        <f t="shared" si="5"/>
        <v>0</v>
      </c>
    </row>
    <row r="57" spans="3:11" ht="12.75">
      <c r="C57" s="21" t="s">
        <v>41</v>
      </c>
      <c r="D57" s="22">
        <f>+BAB!AH54</f>
        <v>0</v>
      </c>
      <c r="F57" s="10">
        <v>0</v>
      </c>
      <c r="H57" s="18">
        <f>+D57-F57</f>
        <v>0</v>
      </c>
      <c r="I57" s="19"/>
      <c r="J57" s="10">
        <v>0</v>
      </c>
      <c r="K57" s="10">
        <f t="shared" si="5"/>
        <v>0</v>
      </c>
    </row>
    <row r="58" spans="3:11" ht="12.75">
      <c r="C58" s="21" t="s">
        <v>42</v>
      </c>
      <c r="D58" s="22">
        <f>+BAB!AH55</f>
        <v>-2027.349706035559</v>
      </c>
      <c r="F58" s="10">
        <v>-813.2315274423192</v>
      </c>
      <c r="H58" s="18">
        <f>+D58-F58</f>
        <v>-1214.1181785932397</v>
      </c>
      <c r="I58" s="19"/>
      <c r="J58" s="10">
        <v>-1076.3505864054569</v>
      </c>
      <c r="K58" s="10">
        <f t="shared" si="5"/>
        <v>-950.9991196301021</v>
      </c>
    </row>
    <row r="59" spans="4:11" ht="12.75">
      <c r="D59" s="14">
        <f>SUM(D48:D58)</f>
        <v>2091453.9362315729</v>
      </c>
      <c r="F59" s="14">
        <f>SUM(F48:F58)</f>
        <v>2065321.216799668</v>
      </c>
      <c r="H59" s="14">
        <f>SUM(H48:H58)</f>
        <v>26132.71943190523</v>
      </c>
      <c r="I59" s="15"/>
      <c r="J59" s="14">
        <f>SUM(J48:J58)</f>
        <v>2082521.5745228867</v>
      </c>
      <c r="K59" s="43">
        <f t="shared" si="5"/>
        <v>8932.361708686221</v>
      </c>
    </row>
    <row r="60" spans="4:8" ht="12.75">
      <c r="D60" s="10">
        <f>+BAB!AH58</f>
        <v>2091453.9362315733</v>
      </c>
      <c r="F60" s="10">
        <v>2065321.216799668</v>
      </c>
      <c r="H60" s="44">
        <f>+KostTräger!N40</f>
        <v>682000</v>
      </c>
    </row>
    <row r="61" ht="12.75">
      <c r="H61" s="45">
        <f>+H59/H60*100</f>
        <v>3.831777042801353</v>
      </c>
    </row>
    <row r="62" spans="8:9" ht="12.75">
      <c r="H62" s="45">
        <v>0</v>
      </c>
      <c r="I62" s="3" t="s">
        <v>43</v>
      </c>
    </row>
    <row r="63" spans="3:9" ht="12.75">
      <c r="C63" s="41" t="s">
        <v>44</v>
      </c>
      <c r="D63" s="16"/>
      <c r="E63" s="16"/>
      <c r="F63" s="16"/>
      <c r="G63" s="16"/>
      <c r="H63" s="16"/>
      <c r="I63" s="40"/>
    </row>
    <row r="64" spans="3:12" ht="15">
      <c r="C64" s="16"/>
      <c r="D64" s="5" t="str">
        <f>+$D$4</f>
        <v>v2012</v>
      </c>
      <c r="E64" s="5"/>
      <c r="F64" s="5" t="str">
        <f>+$F$4</f>
        <v>v2011</v>
      </c>
      <c r="G64" s="5"/>
      <c r="H64" s="5" t="s">
        <v>4</v>
      </c>
      <c r="I64" s="6"/>
      <c r="J64" s="7" t="str">
        <f>+$J$4</f>
        <v>n2010</v>
      </c>
      <c r="K64" s="7" t="s">
        <v>4</v>
      </c>
      <c r="L64" s="7"/>
    </row>
    <row r="65" spans="3:11" ht="12.75">
      <c r="C65" s="21" t="s">
        <v>15</v>
      </c>
      <c r="D65" s="22">
        <f>+BAB!AU18</f>
        <v>352.91856799703896</v>
      </c>
      <c r="E65" s="23"/>
      <c r="F65" s="10">
        <v>974.9079295901093</v>
      </c>
      <c r="G65" s="16"/>
      <c r="H65" s="18">
        <f aca="true" t="shared" si="6" ref="H65:H83">+D65-F65</f>
        <v>-621.9893615930704</v>
      </c>
      <c r="I65" s="19"/>
      <c r="J65" s="10">
        <v>336.27</v>
      </c>
      <c r="K65" s="10">
        <f aca="true" t="shared" si="7" ref="K65:K83">+D65-J65</f>
        <v>16.64856799703898</v>
      </c>
    </row>
    <row r="66" spans="3:11" ht="12.75">
      <c r="C66" s="21" t="s">
        <v>16</v>
      </c>
      <c r="D66" s="22">
        <f>+BAB!AU19</f>
        <v>506.43575885508915</v>
      </c>
      <c r="E66" s="23"/>
      <c r="F66" s="10">
        <v>479.5397738882012</v>
      </c>
      <c r="G66" s="16"/>
      <c r="H66" s="18">
        <f t="shared" si="6"/>
        <v>26.895984966887966</v>
      </c>
      <c r="I66" s="19"/>
      <c r="J66" s="10">
        <v>494.78</v>
      </c>
      <c r="K66" s="10">
        <f t="shared" si="7"/>
        <v>11.655758855089175</v>
      </c>
    </row>
    <row r="67" spans="3:11" ht="12.75">
      <c r="C67" s="21" t="s">
        <v>17</v>
      </c>
      <c r="D67" s="22">
        <f>+BAB!AU20</f>
        <v>0</v>
      </c>
      <c r="E67" s="23"/>
      <c r="F67" s="10">
        <v>0</v>
      </c>
      <c r="G67" s="16"/>
      <c r="H67" s="18">
        <f t="shared" si="6"/>
        <v>0</v>
      </c>
      <c r="I67" s="19"/>
      <c r="J67" s="10">
        <v>0</v>
      </c>
      <c r="K67" s="10">
        <f t="shared" si="7"/>
        <v>0</v>
      </c>
    </row>
    <row r="68" spans="3:11" ht="12.75">
      <c r="C68" s="21" t="s">
        <v>18</v>
      </c>
      <c r="D68" s="22">
        <f>+BAB!AU21</f>
        <v>0</v>
      </c>
      <c r="E68" s="23"/>
      <c r="F68" s="10">
        <v>0</v>
      </c>
      <c r="G68" s="16"/>
      <c r="H68" s="18">
        <f t="shared" si="6"/>
        <v>0</v>
      </c>
      <c r="I68" s="19"/>
      <c r="J68" s="10">
        <v>0</v>
      </c>
      <c r="K68" s="10">
        <f t="shared" si="7"/>
        <v>0</v>
      </c>
    </row>
    <row r="69" spans="3:11" ht="12.75">
      <c r="C69" s="21" t="s">
        <v>19</v>
      </c>
      <c r="D69" s="22">
        <f>+BAB!AU22</f>
        <v>22378.14193686338</v>
      </c>
      <c r="E69" s="23"/>
      <c r="F69" s="10">
        <v>21727.95396237749</v>
      </c>
      <c r="G69" s="18"/>
      <c r="H69" s="18">
        <f t="shared" si="6"/>
        <v>650.1879744858888</v>
      </c>
      <c r="I69" s="19"/>
      <c r="J69" s="10">
        <v>38758.58</v>
      </c>
      <c r="K69" s="10">
        <f t="shared" si="7"/>
        <v>-16380.438063136622</v>
      </c>
    </row>
    <row r="70" spans="3:11" ht="12.75">
      <c r="C70" s="21" t="s">
        <v>20</v>
      </c>
      <c r="D70" s="22">
        <f>+BAB!AU23</f>
        <v>0</v>
      </c>
      <c r="E70" s="23"/>
      <c r="F70" s="10">
        <v>0</v>
      </c>
      <c r="G70" s="18"/>
      <c r="H70" s="18">
        <f t="shared" si="6"/>
        <v>0</v>
      </c>
      <c r="I70" s="19"/>
      <c r="J70" s="10">
        <v>0</v>
      </c>
      <c r="K70" s="10">
        <f t="shared" si="7"/>
        <v>0</v>
      </c>
    </row>
    <row r="71" spans="3:11" ht="12.75">
      <c r="C71" s="21" t="s">
        <v>21</v>
      </c>
      <c r="D71" s="22">
        <f>+BAB!AU24</f>
        <v>25513.994657172883</v>
      </c>
      <c r="E71" s="23"/>
      <c r="F71" s="10">
        <v>19430.339279962922</v>
      </c>
      <c r="G71" s="18"/>
      <c r="H71" s="18">
        <f t="shared" si="6"/>
        <v>6083.655377209961</v>
      </c>
      <c r="I71" s="19"/>
      <c r="J71" s="10">
        <v>29295.97</v>
      </c>
      <c r="K71" s="10">
        <f t="shared" si="7"/>
        <v>-3781.975342827118</v>
      </c>
    </row>
    <row r="72" spans="3:11" ht="12.75">
      <c r="C72" s="21" t="s">
        <v>22</v>
      </c>
      <c r="D72" s="22">
        <f>+BAB!AU25</f>
        <v>0</v>
      </c>
      <c r="E72" s="23"/>
      <c r="F72" s="10">
        <v>0</v>
      </c>
      <c r="G72" s="16"/>
      <c r="H72" s="18">
        <f t="shared" si="6"/>
        <v>0</v>
      </c>
      <c r="I72" s="19"/>
      <c r="J72" s="10">
        <v>0</v>
      </c>
      <c r="K72" s="10">
        <f t="shared" si="7"/>
        <v>0</v>
      </c>
    </row>
    <row r="73" spans="3:11" ht="12.75">
      <c r="C73" s="21" t="s">
        <v>23</v>
      </c>
      <c r="D73" s="22">
        <f>+BAB!AU26</f>
        <v>0</v>
      </c>
      <c r="E73" s="23"/>
      <c r="F73" s="10">
        <v>0</v>
      </c>
      <c r="G73" s="16"/>
      <c r="H73" s="18">
        <f t="shared" si="6"/>
        <v>0</v>
      </c>
      <c r="I73" s="19"/>
      <c r="J73" s="10">
        <v>0</v>
      </c>
      <c r="K73" s="10">
        <f t="shared" si="7"/>
        <v>0</v>
      </c>
    </row>
    <row r="74" spans="3:11" ht="12.75">
      <c r="C74" s="21" t="s">
        <v>25</v>
      </c>
      <c r="D74" s="22">
        <f>+BAB!AU27</f>
        <v>22951.56821004081</v>
      </c>
      <c r="E74" s="16"/>
      <c r="F74" s="10">
        <v>24995.16097739544</v>
      </c>
      <c r="G74" s="16"/>
      <c r="H74" s="18">
        <f t="shared" si="6"/>
        <v>-2043.592767354632</v>
      </c>
      <c r="I74" s="19"/>
      <c r="J74" s="10">
        <v>21869.460399148484</v>
      </c>
      <c r="K74" s="10">
        <f t="shared" si="7"/>
        <v>1082.1078108923248</v>
      </c>
    </row>
    <row r="75" spans="3:11" ht="12.75">
      <c r="C75" s="21" t="s">
        <v>26</v>
      </c>
      <c r="D75" s="22">
        <f>+BAB!AU28</f>
        <v>6565.400390278517</v>
      </c>
      <c r="F75" s="10">
        <v>6676.590463988285</v>
      </c>
      <c r="H75" s="18">
        <f t="shared" si="6"/>
        <v>-111.1900737097676</v>
      </c>
      <c r="I75" s="19"/>
      <c r="J75" s="10">
        <v>5804.878991484833</v>
      </c>
      <c r="K75" s="10">
        <f t="shared" si="7"/>
        <v>760.521398793684</v>
      </c>
    </row>
    <row r="76" spans="3:11" ht="12.75">
      <c r="C76" s="21" t="s">
        <v>27</v>
      </c>
      <c r="D76" s="22">
        <f>+BAB!AU29</f>
        <v>0</v>
      </c>
      <c r="F76" s="10">
        <v>0</v>
      </c>
      <c r="H76" s="18">
        <f t="shared" si="6"/>
        <v>0</v>
      </c>
      <c r="I76" s="19"/>
      <c r="J76" s="10">
        <v>0</v>
      </c>
      <c r="K76" s="10">
        <f t="shared" si="7"/>
        <v>0</v>
      </c>
    </row>
    <row r="77" spans="3:11" ht="12.75">
      <c r="C77" s="21" t="s">
        <v>28</v>
      </c>
      <c r="D77" s="22">
        <f>+BAB!AU30</f>
        <v>5.100145211461928</v>
      </c>
      <c r="F77" s="10">
        <v>537.0294691804039</v>
      </c>
      <c r="H77" s="18">
        <f t="shared" si="6"/>
        <v>-531.929323968942</v>
      </c>
      <c r="I77" s="19"/>
      <c r="J77" s="10">
        <v>58.53</v>
      </c>
      <c r="K77" s="10">
        <f t="shared" si="7"/>
        <v>-53.42985478853807</v>
      </c>
    </row>
    <row r="78" spans="3:11" ht="12.75">
      <c r="C78" s="21" t="s">
        <v>29</v>
      </c>
      <c r="D78" s="22">
        <f>+BAB!AU31</f>
        <v>25000</v>
      </c>
      <c r="F78" s="10">
        <v>26400</v>
      </c>
      <c r="H78" s="18">
        <f t="shared" si="6"/>
        <v>-1400</v>
      </c>
      <c r="I78" s="19"/>
      <c r="J78" s="10">
        <v>25154.67</v>
      </c>
      <c r="K78" s="10">
        <f t="shared" si="7"/>
        <v>-154.66999999999825</v>
      </c>
    </row>
    <row r="79" spans="3:11" ht="12.75">
      <c r="C79" s="21" t="s">
        <v>30</v>
      </c>
      <c r="D79" s="22">
        <f>+BAB!AU32</f>
        <v>31.70477533255686</v>
      </c>
      <c r="F79" s="10">
        <v>0</v>
      </c>
      <c r="H79" s="18">
        <f t="shared" si="6"/>
        <v>31.70477533255686</v>
      </c>
      <c r="I79" s="19"/>
      <c r="J79" s="10">
        <v>25.86</v>
      </c>
      <c r="K79" s="10">
        <f t="shared" si="7"/>
        <v>5.8447753325568605</v>
      </c>
    </row>
    <row r="80" spans="3:11" ht="12.75">
      <c r="C80" s="21" t="s">
        <v>31</v>
      </c>
      <c r="D80" s="22">
        <f>+BAB!AU33</f>
        <v>1843.6847532306674</v>
      </c>
      <c r="F80" s="10">
        <v>4241.254429872641</v>
      </c>
      <c r="H80" s="18">
        <f t="shared" si="6"/>
        <v>-2397.5696766419733</v>
      </c>
      <c r="I80" s="19"/>
      <c r="J80" s="10">
        <v>13968.185</v>
      </c>
      <c r="K80" s="10">
        <f t="shared" si="7"/>
        <v>-12124.500246769332</v>
      </c>
    </row>
    <row r="81" spans="3:11" ht="12.75">
      <c r="C81" s="21" t="s">
        <v>32</v>
      </c>
      <c r="D81" s="22">
        <f>+BAB!AU34</f>
        <v>0</v>
      </c>
      <c r="F81" s="10">
        <v>0</v>
      </c>
      <c r="H81" s="18">
        <f t="shared" si="6"/>
        <v>0</v>
      </c>
      <c r="I81" s="19"/>
      <c r="J81" s="10">
        <v>25000</v>
      </c>
      <c r="K81" s="10">
        <f t="shared" si="7"/>
        <v>-25000</v>
      </c>
    </row>
    <row r="82" spans="3:11" ht="12.75">
      <c r="C82" s="42" t="s">
        <v>33</v>
      </c>
      <c r="D82" s="22">
        <f>+BAB!AU35</f>
        <v>170490.7885508152</v>
      </c>
      <c r="F82" s="10">
        <v>198398.80063036323</v>
      </c>
      <c r="H82" s="18">
        <f t="shared" si="6"/>
        <v>-27908.012079548032</v>
      </c>
      <c r="I82" s="19"/>
      <c r="J82" s="10">
        <v>121955.21251465211</v>
      </c>
      <c r="K82" s="10">
        <f t="shared" si="7"/>
        <v>48535.57603616308</v>
      </c>
    </row>
    <row r="83" spans="3:11" ht="12.75">
      <c r="C83" s="42" t="s">
        <v>34</v>
      </c>
      <c r="D83" s="22">
        <f>+BAB!AU36</f>
        <v>230748.022996633</v>
      </c>
      <c r="F83" s="10">
        <v>256200</v>
      </c>
      <c r="H83" s="18">
        <f t="shared" si="6"/>
        <v>-25451.977003367007</v>
      </c>
      <c r="I83" s="19"/>
      <c r="J83" s="10">
        <v>195480.39</v>
      </c>
      <c r="K83" s="10">
        <f t="shared" si="7"/>
        <v>35267.63299663298</v>
      </c>
    </row>
    <row r="84" spans="4:11" ht="12.75">
      <c r="D84" s="14">
        <f>SUM(D65:D83)</f>
        <v>506387.7607424306</v>
      </c>
      <c r="F84" s="14">
        <f>SUM(F65:F83)</f>
        <v>560061.5769166187</v>
      </c>
      <c r="H84" s="14">
        <f>SUM(H65:H83)</f>
        <v>-53673.816174188134</v>
      </c>
      <c r="I84" s="15"/>
      <c r="J84" s="14">
        <f>SUM(J65:J83)</f>
        <v>478202.78690528544</v>
      </c>
      <c r="K84" s="14">
        <f>SUM(K65:K83)</f>
        <v>28184.973837145146</v>
      </c>
    </row>
    <row r="86" spans="3:11" ht="12.75">
      <c r="C86" t="s">
        <v>35</v>
      </c>
      <c r="D86" s="22">
        <f>+BAB!AU41</f>
        <v>126533.48749237169</v>
      </c>
      <c r="F86" s="10">
        <v>117366.7735718789</v>
      </c>
      <c r="H86" s="18">
        <f aca="true" t="shared" si="8" ref="H86:H94">+D86-F86</f>
        <v>9166.71392049278</v>
      </c>
      <c r="I86" s="19"/>
      <c r="J86" s="10">
        <v>77524.36542362256</v>
      </c>
      <c r="K86" s="10">
        <f>+D86-J86</f>
        <v>49009.12206874913</v>
      </c>
    </row>
    <row r="87" spans="3:11" ht="12.75">
      <c r="C87" t="s">
        <v>36</v>
      </c>
      <c r="D87" s="22">
        <f>+BAB!AU42</f>
        <v>583.0484552503445</v>
      </c>
      <c r="F87" s="10">
        <v>911.3912947881256</v>
      </c>
      <c r="H87" s="18">
        <f t="shared" si="8"/>
        <v>-328.34283953778106</v>
      </c>
      <c r="I87" s="19"/>
      <c r="J87" s="10">
        <v>555.0994513587839</v>
      </c>
      <c r="K87" s="10">
        <f>+D87-J87</f>
        <v>27.949003891560665</v>
      </c>
    </row>
    <row r="88" spans="3:11" ht="12.75">
      <c r="C88" t="s">
        <v>37</v>
      </c>
      <c r="D88" s="22">
        <f>+BAB!AU43</f>
        <v>19585.98606898827</v>
      </c>
      <c r="F88" s="10">
        <v>30689.9909063112</v>
      </c>
      <c r="H88" s="18">
        <f t="shared" si="8"/>
        <v>-11104.00483732293</v>
      </c>
      <c r="I88" s="19"/>
      <c r="J88" s="10">
        <v>21309.022569313605</v>
      </c>
      <c r="K88" s="10">
        <f>+D88-J88</f>
        <v>-1723.0365003253355</v>
      </c>
    </row>
    <row r="89" spans="6:8" ht="12.75">
      <c r="F89" s="10"/>
      <c r="H89" s="18">
        <f t="shared" si="8"/>
        <v>0</v>
      </c>
    </row>
    <row r="90" spans="3:11" ht="12.75">
      <c r="C90" s="40" t="s">
        <v>38</v>
      </c>
      <c r="D90" s="22">
        <f>+BAB!AU51</f>
        <v>0</v>
      </c>
      <c r="F90" s="10">
        <v>0</v>
      </c>
      <c r="H90" s="18">
        <f t="shared" si="8"/>
        <v>0</v>
      </c>
      <c r="I90" s="19"/>
      <c r="J90" s="10">
        <v>0</v>
      </c>
      <c r="K90" s="10">
        <f aca="true" t="shared" si="9" ref="K90:K95">+D90-J90</f>
        <v>0</v>
      </c>
    </row>
    <row r="91" spans="3:11" ht="12.75">
      <c r="C91" s="21" t="s">
        <v>39</v>
      </c>
      <c r="D91" s="22">
        <f>+BAB!AU52</f>
        <v>19462.743999424583</v>
      </c>
      <c r="F91" s="10">
        <v>490.4569148924564</v>
      </c>
      <c r="H91" s="18">
        <f t="shared" si="8"/>
        <v>18972.287084532127</v>
      </c>
      <c r="I91" s="19"/>
      <c r="J91" s="10">
        <v>18614.811264594682</v>
      </c>
      <c r="K91" s="10">
        <f t="shared" si="9"/>
        <v>847.9327348299012</v>
      </c>
    </row>
    <row r="92" spans="3:11" ht="12.75">
      <c r="C92" s="21" t="s">
        <v>40</v>
      </c>
      <c r="D92" s="22">
        <f>+BAB!AU53</f>
        <v>0</v>
      </c>
      <c r="F92" s="10">
        <v>0</v>
      </c>
      <c r="H92" s="18">
        <f t="shared" si="8"/>
        <v>0</v>
      </c>
      <c r="I92" s="19"/>
      <c r="J92" s="10">
        <v>0</v>
      </c>
      <c r="K92" s="10">
        <f t="shared" si="9"/>
        <v>0</v>
      </c>
    </row>
    <row r="93" spans="3:11" ht="12.75">
      <c r="C93" s="21" t="s">
        <v>41</v>
      </c>
      <c r="D93" s="22">
        <f>+BAB!AU54</f>
        <v>0</v>
      </c>
      <c r="F93" s="10">
        <v>0</v>
      </c>
      <c r="H93" s="18">
        <f t="shared" si="8"/>
        <v>0</v>
      </c>
      <c r="I93" s="19"/>
      <c r="J93" s="10">
        <v>0</v>
      </c>
      <c r="K93" s="10">
        <f t="shared" si="9"/>
        <v>0</v>
      </c>
    </row>
    <row r="94" spans="3:11" ht="12.75">
      <c r="C94" s="21" t="s">
        <v>42</v>
      </c>
      <c r="D94" s="22">
        <f>+BAB!AU55</f>
        <v>0</v>
      </c>
      <c r="F94" s="10">
        <v>0</v>
      </c>
      <c r="H94" s="18">
        <f t="shared" si="8"/>
        <v>0</v>
      </c>
      <c r="I94" s="19"/>
      <c r="J94" s="10">
        <v>0</v>
      </c>
      <c r="K94" s="10">
        <f t="shared" si="9"/>
        <v>0</v>
      </c>
    </row>
    <row r="95" spans="4:11" ht="12.75">
      <c r="D95" s="14">
        <f>SUM(D84:D94)</f>
        <v>672553.0267584655</v>
      </c>
      <c r="F95" s="14">
        <f>SUM(F84:F94)</f>
        <v>709520.1896044894</v>
      </c>
      <c r="H95" s="14">
        <f>SUM(H84:H94)</f>
        <v>-36967.16284602393</v>
      </c>
      <c r="I95" s="15"/>
      <c r="J95" s="14">
        <f>SUM(J84:J94)</f>
        <v>596206.0856141751</v>
      </c>
      <c r="K95" s="10">
        <f t="shared" si="9"/>
        <v>76346.94114429038</v>
      </c>
    </row>
    <row r="96" spans="3:10" ht="12.75">
      <c r="C96" t="s">
        <v>45</v>
      </c>
      <c r="D96" s="10">
        <f>+BAB!AU58</f>
        <v>672553.0267584655</v>
      </c>
      <c r="F96" s="10">
        <v>709520.1896044894</v>
      </c>
      <c r="J96" s="10">
        <v>596206.0856141751</v>
      </c>
    </row>
    <row r="97" spans="3:4" ht="12.75">
      <c r="C97" t="s">
        <v>46</v>
      </c>
      <c r="D97" s="10">
        <f>+KostTräger!T18+KostTräger!V18</f>
        <v>672553.0267584655</v>
      </c>
    </row>
    <row r="99" spans="3:9" ht="12.75">
      <c r="C99" s="41" t="s">
        <v>47</v>
      </c>
      <c r="D99" s="16"/>
      <c r="E99" s="16"/>
      <c r="F99" s="16"/>
      <c r="G99" s="16"/>
      <c r="H99" s="16"/>
      <c r="I99" s="40"/>
    </row>
    <row r="100" spans="3:12" ht="15">
      <c r="C100" s="16"/>
      <c r="D100" s="5" t="str">
        <f>+$D$4</f>
        <v>v2012</v>
      </c>
      <c r="E100" s="5"/>
      <c r="F100" s="5" t="str">
        <f>+$F$4</f>
        <v>v2011</v>
      </c>
      <c r="G100" s="5"/>
      <c r="H100" s="5" t="s">
        <v>4</v>
      </c>
      <c r="I100" s="6"/>
      <c r="J100" s="7" t="str">
        <f>+$J$4</f>
        <v>n2010</v>
      </c>
      <c r="K100" s="7" t="s">
        <v>4</v>
      </c>
      <c r="L100" s="7"/>
    </row>
    <row r="101" spans="3:11" ht="12.75">
      <c r="C101" s="21" t="s">
        <v>15</v>
      </c>
      <c r="D101" s="22">
        <f>+BAB!AM18</f>
        <v>0</v>
      </c>
      <c r="E101" s="23"/>
      <c r="F101" s="22">
        <v>0</v>
      </c>
      <c r="G101" s="16"/>
      <c r="H101" s="18">
        <f aca="true" t="shared" si="10" ref="H101:H119">+D101-F101</f>
        <v>0</v>
      </c>
      <c r="I101" s="19"/>
      <c r="J101" s="22">
        <v>0</v>
      </c>
      <c r="K101" s="10">
        <f aca="true" t="shared" si="11" ref="K101:K119">+D101-J101</f>
        <v>0</v>
      </c>
    </row>
    <row r="102" spans="3:11" ht="12.75">
      <c r="C102" s="21" t="s">
        <v>16</v>
      </c>
      <c r="D102" s="22">
        <f>+BAB!AM19</f>
        <v>0</v>
      </c>
      <c r="E102" s="23"/>
      <c r="F102" s="22">
        <v>0</v>
      </c>
      <c r="G102" s="16"/>
      <c r="H102" s="18">
        <f t="shared" si="10"/>
        <v>0</v>
      </c>
      <c r="I102" s="19"/>
      <c r="J102" s="22">
        <v>0</v>
      </c>
      <c r="K102" s="10">
        <f t="shared" si="11"/>
        <v>0</v>
      </c>
    </row>
    <row r="103" spans="3:11" ht="12.75">
      <c r="C103" s="21" t="s">
        <v>17</v>
      </c>
      <c r="D103" s="22">
        <f>+BAB!AM20</f>
        <v>0</v>
      </c>
      <c r="E103" s="23"/>
      <c r="F103" s="22">
        <v>0</v>
      </c>
      <c r="G103" s="16"/>
      <c r="H103" s="18">
        <f t="shared" si="10"/>
        <v>0</v>
      </c>
      <c r="I103" s="19"/>
      <c r="J103" s="22">
        <v>0</v>
      </c>
      <c r="K103" s="10">
        <f t="shared" si="11"/>
        <v>0</v>
      </c>
    </row>
    <row r="104" spans="3:11" ht="12.75">
      <c r="C104" s="21" t="s">
        <v>18</v>
      </c>
      <c r="D104" s="22">
        <f>+BAB!AM21</f>
        <v>0</v>
      </c>
      <c r="E104" s="23"/>
      <c r="F104" s="22">
        <v>0</v>
      </c>
      <c r="G104" s="16"/>
      <c r="H104" s="18">
        <f t="shared" si="10"/>
        <v>0</v>
      </c>
      <c r="I104" s="19"/>
      <c r="J104" s="22">
        <v>0</v>
      </c>
      <c r="K104" s="10">
        <f t="shared" si="11"/>
        <v>0</v>
      </c>
    </row>
    <row r="105" spans="3:11" ht="12.75">
      <c r="C105" s="21" t="s">
        <v>19</v>
      </c>
      <c r="D105" s="22">
        <f>+BAB!AM22</f>
        <v>0</v>
      </c>
      <c r="E105" s="23"/>
      <c r="F105" s="22">
        <v>0</v>
      </c>
      <c r="G105" s="16"/>
      <c r="H105" s="18">
        <f t="shared" si="10"/>
        <v>0</v>
      </c>
      <c r="I105" s="19"/>
      <c r="J105" s="22">
        <v>0</v>
      </c>
      <c r="K105" s="10">
        <f t="shared" si="11"/>
        <v>0</v>
      </c>
    </row>
    <row r="106" spans="3:11" ht="12.75">
      <c r="C106" s="21" t="s">
        <v>20</v>
      </c>
      <c r="D106" s="22">
        <f>+BAB!AM23</f>
        <v>0</v>
      </c>
      <c r="E106" s="23"/>
      <c r="F106" s="22">
        <v>0</v>
      </c>
      <c r="G106" s="16"/>
      <c r="H106" s="18">
        <f t="shared" si="10"/>
        <v>0</v>
      </c>
      <c r="I106" s="19"/>
      <c r="J106" s="22">
        <v>0</v>
      </c>
      <c r="K106" s="10">
        <f t="shared" si="11"/>
        <v>0</v>
      </c>
    </row>
    <row r="107" spans="3:11" ht="12.75">
      <c r="C107" s="21" t="s">
        <v>21</v>
      </c>
      <c r="D107" s="22">
        <f>+BAB!AM24</f>
        <v>0</v>
      </c>
      <c r="E107" s="23"/>
      <c r="F107" s="22">
        <v>3987.8594490137393</v>
      </c>
      <c r="G107" s="16"/>
      <c r="H107" s="18">
        <f t="shared" si="10"/>
        <v>-3987.8594490137393</v>
      </c>
      <c r="I107" s="19"/>
      <c r="J107" s="22">
        <v>0</v>
      </c>
      <c r="K107" s="10">
        <f t="shared" si="11"/>
        <v>0</v>
      </c>
    </row>
    <row r="108" spans="3:11" ht="12.75">
      <c r="C108" s="21" t="s">
        <v>22</v>
      </c>
      <c r="D108" s="22">
        <f>+BAB!AM25</f>
        <v>0</v>
      </c>
      <c r="E108" s="23"/>
      <c r="F108" s="22">
        <v>0</v>
      </c>
      <c r="G108" s="16"/>
      <c r="H108" s="18">
        <f t="shared" si="10"/>
        <v>0</v>
      </c>
      <c r="I108" s="19"/>
      <c r="J108" s="22">
        <v>0</v>
      </c>
      <c r="K108" s="10">
        <f t="shared" si="11"/>
        <v>0</v>
      </c>
    </row>
    <row r="109" spans="3:11" ht="12.75">
      <c r="C109" s="21" t="s">
        <v>23</v>
      </c>
      <c r="D109" s="22">
        <f>+BAB!AM26</f>
        <v>0</v>
      </c>
      <c r="E109" s="23"/>
      <c r="F109" s="22">
        <v>0</v>
      </c>
      <c r="G109" s="16"/>
      <c r="H109" s="18">
        <f t="shared" si="10"/>
        <v>0</v>
      </c>
      <c r="I109" s="19"/>
      <c r="J109" s="22">
        <v>0</v>
      </c>
      <c r="K109" s="10">
        <f t="shared" si="11"/>
        <v>0</v>
      </c>
    </row>
    <row r="110" spans="3:11" ht="12.75">
      <c r="C110" s="21" t="s">
        <v>25</v>
      </c>
      <c r="D110" s="22">
        <f>+BAB!AM27</f>
        <v>172.05073620720242</v>
      </c>
      <c r="E110" s="23"/>
      <c r="F110" s="22">
        <v>64.83829047313992</v>
      </c>
      <c r="G110" s="16"/>
      <c r="H110" s="18">
        <f t="shared" si="10"/>
        <v>107.2124457340625</v>
      </c>
      <c r="I110" s="19"/>
      <c r="J110" s="22">
        <v>163.9389835018627</v>
      </c>
      <c r="K110" s="10">
        <f t="shared" si="11"/>
        <v>8.111752705339711</v>
      </c>
    </row>
    <row r="111" spans="3:11" ht="12.75">
      <c r="C111" s="21" t="s">
        <v>26</v>
      </c>
      <c r="D111" s="22">
        <f>+BAB!AM28</f>
        <v>49.21589497959908</v>
      </c>
      <c r="E111" s="23"/>
      <c r="F111" s="22">
        <v>17.319300814496202</v>
      </c>
      <c r="G111" s="16"/>
      <c r="H111" s="18">
        <f t="shared" si="10"/>
        <v>31.896594165102876</v>
      </c>
      <c r="I111" s="19"/>
      <c r="J111" s="22">
        <v>43.514835018626925</v>
      </c>
      <c r="K111" s="10">
        <f t="shared" si="11"/>
        <v>5.701059960972152</v>
      </c>
    </row>
    <row r="112" spans="3:11" ht="12.75">
      <c r="C112" s="21" t="s">
        <v>27</v>
      </c>
      <c r="D112" s="22">
        <f>+BAB!AM29</f>
        <v>0</v>
      </c>
      <c r="E112" s="23"/>
      <c r="F112" s="22">
        <v>0</v>
      </c>
      <c r="G112" s="16"/>
      <c r="H112" s="18">
        <f t="shared" si="10"/>
        <v>0</v>
      </c>
      <c r="I112" s="19"/>
      <c r="J112" s="22">
        <v>0</v>
      </c>
      <c r="K112" s="10">
        <f t="shared" si="11"/>
        <v>0</v>
      </c>
    </row>
    <row r="113" spans="3:11" ht="12.75">
      <c r="C113" s="21" t="s">
        <v>28</v>
      </c>
      <c r="D113" s="22">
        <f>+BAB!AM30</f>
        <v>0</v>
      </c>
      <c r="E113" s="23"/>
      <c r="F113" s="22">
        <v>537.0294691804039</v>
      </c>
      <c r="G113" s="16"/>
      <c r="H113" s="18">
        <f t="shared" si="10"/>
        <v>-537.0294691804039</v>
      </c>
      <c r="I113" s="19"/>
      <c r="J113" s="22">
        <v>0</v>
      </c>
      <c r="K113" s="10">
        <f t="shared" si="11"/>
        <v>0</v>
      </c>
    </row>
    <row r="114" spans="3:11" ht="12.75">
      <c r="C114" s="21" t="s">
        <v>29</v>
      </c>
      <c r="D114" s="22">
        <f>+BAB!AM31</f>
        <v>0</v>
      </c>
      <c r="E114" s="23"/>
      <c r="F114" s="22">
        <v>0</v>
      </c>
      <c r="G114" s="16"/>
      <c r="H114" s="18">
        <f t="shared" si="10"/>
        <v>0</v>
      </c>
      <c r="I114" s="19"/>
      <c r="J114" s="22">
        <v>0</v>
      </c>
      <c r="K114" s="10">
        <f t="shared" si="11"/>
        <v>0</v>
      </c>
    </row>
    <row r="115" spans="3:11" ht="12.75">
      <c r="C115" s="21" t="s">
        <v>30</v>
      </c>
      <c r="D115" s="22">
        <f>+BAB!AM32</f>
        <v>0</v>
      </c>
      <c r="E115" s="23"/>
      <c r="F115" s="22">
        <v>0</v>
      </c>
      <c r="G115" s="16"/>
      <c r="H115" s="18">
        <f t="shared" si="10"/>
        <v>0</v>
      </c>
      <c r="I115" s="19"/>
      <c r="J115" s="22">
        <v>0</v>
      </c>
      <c r="K115" s="10">
        <f t="shared" si="11"/>
        <v>0</v>
      </c>
    </row>
    <row r="116" spans="3:11" ht="12.75">
      <c r="C116" s="21" t="s">
        <v>31</v>
      </c>
      <c r="D116" s="22">
        <f>+BAB!AM33</f>
        <v>0</v>
      </c>
      <c r="E116" s="23"/>
      <c r="F116" s="22">
        <v>0</v>
      </c>
      <c r="G116" s="16"/>
      <c r="H116" s="18">
        <f t="shared" si="10"/>
        <v>0</v>
      </c>
      <c r="I116" s="19"/>
      <c r="J116" s="22">
        <v>0</v>
      </c>
      <c r="K116" s="10">
        <f t="shared" si="11"/>
        <v>0</v>
      </c>
    </row>
    <row r="117" spans="3:11" ht="12.75">
      <c r="C117" s="21" t="s">
        <v>32</v>
      </c>
      <c r="D117" s="22">
        <f>+BAB!AM34</f>
        <v>0</v>
      </c>
      <c r="E117" s="23"/>
      <c r="F117" s="22">
        <v>0</v>
      </c>
      <c r="G117" s="16"/>
      <c r="H117" s="18">
        <f t="shared" si="10"/>
        <v>0</v>
      </c>
      <c r="I117" s="19"/>
      <c r="J117" s="22">
        <v>25000</v>
      </c>
      <c r="K117" s="10">
        <f t="shared" si="11"/>
        <v>-25000</v>
      </c>
    </row>
    <row r="118" spans="3:11" ht="12.75">
      <c r="C118" s="42" t="s">
        <v>33</v>
      </c>
      <c r="D118" s="22">
        <f>+BAB!AM35</f>
        <v>45746.84003361088</v>
      </c>
      <c r="E118" s="23"/>
      <c r="F118" s="22">
        <v>42315.56179915151</v>
      </c>
      <c r="G118" s="16"/>
      <c r="H118" s="18">
        <f t="shared" si="10"/>
        <v>3431.2782344593725</v>
      </c>
      <c r="I118" s="19"/>
      <c r="J118" s="22">
        <v>26099.997816739393</v>
      </c>
      <c r="K118" s="10">
        <f t="shared" si="11"/>
        <v>19646.84221687149</v>
      </c>
    </row>
    <row r="119" spans="3:11" ht="12.75">
      <c r="C119" s="42" t="s">
        <v>34</v>
      </c>
      <c r="D119" s="22">
        <f>+BAB!AM36</f>
        <v>96688.0114983165</v>
      </c>
      <c r="E119" s="23"/>
      <c r="F119" s="22">
        <v>93950</v>
      </c>
      <c r="G119" s="16"/>
      <c r="H119" s="18">
        <f t="shared" si="10"/>
        <v>2738.0114983164967</v>
      </c>
      <c r="I119" s="19"/>
      <c r="J119" s="22">
        <v>88884.695</v>
      </c>
      <c r="K119" s="10">
        <f t="shared" si="11"/>
        <v>7803.31649831649</v>
      </c>
    </row>
    <row r="120" spans="4:11" ht="12.75">
      <c r="D120" s="14">
        <f>SUM(D101:D119)</f>
        <v>142656.11816311418</v>
      </c>
      <c r="F120" s="14">
        <f>SUM(F101:F119)</f>
        <v>140872.6083086333</v>
      </c>
      <c r="H120" s="14">
        <f>SUM(H101:H119)</f>
        <v>1783.5098544808907</v>
      </c>
      <c r="I120" s="15"/>
      <c r="J120" s="14">
        <f>SUM(J101:J119)</f>
        <v>140192.1466352599</v>
      </c>
      <c r="K120" s="14">
        <f>SUM(K101:K119)</f>
        <v>2463.97152785429</v>
      </c>
    </row>
    <row r="122" spans="3:11" ht="12.75">
      <c r="C122" t="s">
        <v>35</v>
      </c>
      <c r="D122" s="22">
        <f>+BAB!AM41</f>
        <v>58852.784880172876</v>
      </c>
      <c r="E122" s="23"/>
      <c r="F122" s="22">
        <v>54589.197010176234</v>
      </c>
      <c r="G122" s="16"/>
      <c r="H122" s="18">
        <f aca="true" t="shared" si="12" ref="H122:H130">+D122-F122</f>
        <v>4263.5878699966415</v>
      </c>
      <c r="I122" s="19"/>
      <c r="J122" s="22">
        <v>35694.6718497255</v>
      </c>
      <c r="K122" s="10">
        <f>+D122-J122</f>
        <v>23158.113030447377</v>
      </c>
    </row>
    <row r="123" spans="3:11" ht="12.75">
      <c r="C123" t="s">
        <v>36</v>
      </c>
      <c r="D123" s="22">
        <f>+BAB!AM42</f>
        <v>0</v>
      </c>
      <c r="E123" s="23"/>
      <c r="F123" s="22">
        <v>0</v>
      </c>
      <c r="G123" s="16"/>
      <c r="H123" s="18">
        <f t="shared" si="12"/>
        <v>0</v>
      </c>
      <c r="I123" s="19"/>
      <c r="J123" s="22">
        <v>0</v>
      </c>
      <c r="K123" s="10">
        <f>+D123-J123</f>
        <v>0</v>
      </c>
    </row>
    <row r="124" spans="3:11" ht="12.75">
      <c r="C124" t="s">
        <v>37</v>
      </c>
      <c r="D124" s="22">
        <f>+BAB!AM43</f>
        <v>12983.967346635593</v>
      </c>
      <c r="F124" s="22">
        <v>20341.41804267578</v>
      </c>
      <c r="H124" s="18">
        <f t="shared" si="12"/>
        <v>-7357.450696040189</v>
      </c>
      <c r="I124" s="19"/>
      <c r="J124" s="22">
        <v>14206.015756509823</v>
      </c>
      <c r="K124" s="10">
        <f>+D124-J124</f>
        <v>-1222.0484098742309</v>
      </c>
    </row>
    <row r="125" spans="6:8" ht="12.75">
      <c r="F125" s="10"/>
      <c r="H125" s="18">
        <f t="shared" si="12"/>
        <v>0</v>
      </c>
    </row>
    <row r="126" spans="3:11" ht="12.75">
      <c r="C126" s="40" t="s">
        <v>38</v>
      </c>
      <c r="D126" s="22">
        <f>+BAB!AM51</f>
        <v>0</v>
      </c>
      <c r="E126" s="23"/>
      <c r="F126" s="22">
        <v>0</v>
      </c>
      <c r="G126" s="16"/>
      <c r="H126" s="18">
        <f t="shared" si="12"/>
        <v>0</v>
      </c>
      <c r="I126" s="19"/>
      <c r="J126" s="22">
        <v>0</v>
      </c>
      <c r="K126" s="10">
        <f aca="true" t="shared" si="13" ref="K126:K131">+D126-J126</f>
        <v>0</v>
      </c>
    </row>
    <row r="127" spans="3:11" ht="12.75">
      <c r="C127" s="21" t="s">
        <v>39</v>
      </c>
      <c r="D127" s="22">
        <f>+BAB!AM52</f>
        <v>12902.267553665744</v>
      </c>
      <c r="E127" s="23"/>
      <c r="F127" s="22">
        <v>325.07631456146476</v>
      </c>
      <c r="G127" s="16"/>
      <c r="H127" s="18">
        <f t="shared" si="12"/>
        <v>12577.191239104279</v>
      </c>
      <c r="I127" s="19"/>
      <c r="J127" s="22">
        <v>12409.874796890163</v>
      </c>
      <c r="K127" s="10">
        <f t="shared" si="13"/>
        <v>492.3927567755818</v>
      </c>
    </row>
    <row r="128" spans="3:11" ht="12.75">
      <c r="C128" s="21" t="s">
        <v>40</v>
      </c>
      <c r="D128" s="22">
        <f>+BAB!AM53</f>
        <v>41269.01143092041</v>
      </c>
      <c r="E128" s="23"/>
      <c r="F128" s="22">
        <v>34589.10024919962</v>
      </c>
      <c r="G128" s="16"/>
      <c r="H128" s="18">
        <f t="shared" si="12"/>
        <v>6679.911181720789</v>
      </c>
      <c r="I128" s="19"/>
      <c r="J128" s="22">
        <v>50027.119306393986</v>
      </c>
      <c r="K128" s="10">
        <f t="shared" si="13"/>
        <v>-8758.107875473579</v>
      </c>
    </row>
    <row r="129" spans="3:11" ht="12.75">
      <c r="C129" s="21" t="s">
        <v>41</v>
      </c>
      <c r="D129" s="22">
        <f>+BAB!AM54</f>
        <v>82132.66836459123</v>
      </c>
      <c r="E129" s="23"/>
      <c r="F129" s="22">
        <v>115096.9501197789</v>
      </c>
      <c r="G129" s="16"/>
      <c r="H129" s="18">
        <f t="shared" si="12"/>
        <v>-32964.28175518768</v>
      </c>
      <c r="I129" s="19"/>
      <c r="J129" s="22">
        <v>72974.66107313828</v>
      </c>
      <c r="K129" s="10">
        <f t="shared" si="13"/>
        <v>9158.007291452945</v>
      </c>
    </row>
    <row r="130" spans="3:11" ht="12.75">
      <c r="C130" s="21" t="s">
        <v>42</v>
      </c>
      <c r="D130" s="22">
        <f>+BAB!AM55</f>
        <v>0</v>
      </c>
      <c r="E130" s="23"/>
      <c r="F130" s="22">
        <v>0</v>
      </c>
      <c r="G130" s="16"/>
      <c r="H130" s="18">
        <f t="shared" si="12"/>
        <v>0</v>
      </c>
      <c r="I130" s="19"/>
      <c r="J130" s="22">
        <v>0</v>
      </c>
      <c r="K130" s="10">
        <f t="shared" si="13"/>
        <v>0</v>
      </c>
    </row>
    <row r="131" spans="4:11" ht="12.75">
      <c r="D131" s="14">
        <f>SUM(D120:D130)</f>
        <v>350796.81773909996</v>
      </c>
      <c r="F131" s="14">
        <f>SUM(F120:F130)</f>
        <v>365814.3500450253</v>
      </c>
      <c r="H131" s="14">
        <f>SUM(H120:H130)</f>
        <v>-15017.53230592527</v>
      </c>
      <c r="I131" s="15"/>
      <c r="J131" s="14">
        <f>SUM(J120:J130)</f>
        <v>325504.4894179177</v>
      </c>
      <c r="K131" s="10">
        <f t="shared" si="13"/>
        <v>25292.328321182285</v>
      </c>
    </row>
    <row r="132" spans="4:10" ht="12.75">
      <c r="D132" s="10">
        <f>+KostTräger!T18</f>
        <v>350796.8177391</v>
      </c>
      <c r="F132" s="10">
        <v>365814.35004502535</v>
      </c>
      <c r="H132" s="46">
        <f>+H131/F131</f>
        <v>-0.041052332430580915</v>
      </c>
      <c r="J132" s="10">
        <v>325504.4894179177</v>
      </c>
    </row>
    <row r="133" spans="4:6" ht="12.75">
      <c r="D133" s="14">
        <f>+D131-D132</f>
        <v>0</v>
      </c>
      <c r="F133" s="14">
        <f>+F131-F132</f>
        <v>0</v>
      </c>
    </row>
    <row r="135" spans="2:9" ht="12.75">
      <c r="B135" s="16"/>
      <c r="C135" s="41" t="s">
        <v>48</v>
      </c>
      <c r="D135" s="16"/>
      <c r="E135" s="16"/>
      <c r="F135" s="16"/>
      <c r="G135" s="16"/>
      <c r="H135" s="16"/>
      <c r="I135" s="40"/>
    </row>
    <row r="136" spans="2:12" ht="15">
      <c r="B136" s="16"/>
      <c r="C136" s="16"/>
      <c r="D136" s="5" t="str">
        <f>+$D$4</f>
        <v>v2012</v>
      </c>
      <c r="E136" s="5"/>
      <c r="F136" s="5" t="str">
        <f>+$F$4</f>
        <v>v2011</v>
      </c>
      <c r="G136" s="5"/>
      <c r="H136" s="5" t="s">
        <v>4</v>
      </c>
      <c r="I136" s="6"/>
      <c r="J136" s="7" t="str">
        <f>+$J$4</f>
        <v>n2010</v>
      </c>
      <c r="K136" s="7" t="s">
        <v>4</v>
      </c>
      <c r="L136" s="7"/>
    </row>
    <row r="137" spans="2:11" ht="12.75">
      <c r="B137" s="20" t="s">
        <v>14</v>
      </c>
      <c r="C137" s="21" t="s">
        <v>15</v>
      </c>
      <c r="D137" s="22">
        <f>+BAB!AO18</f>
        <v>0</v>
      </c>
      <c r="E137" s="23"/>
      <c r="F137" s="10">
        <v>0</v>
      </c>
      <c r="G137" s="16"/>
      <c r="H137" s="18">
        <f aca="true" t="shared" si="14" ref="H137:H155">+D137-F137</f>
        <v>0</v>
      </c>
      <c r="I137" s="19"/>
      <c r="J137" s="10">
        <v>0</v>
      </c>
      <c r="K137" s="10">
        <f aca="true" t="shared" si="15" ref="K137:K156">+D137-J137</f>
        <v>0</v>
      </c>
    </row>
    <row r="138" spans="2:11" ht="12.75">
      <c r="B138" s="24">
        <v>2</v>
      </c>
      <c r="C138" s="21" t="s">
        <v>16</v>
      </c>
      <c r="D138" s="22">
        <f>+BAB!AO19</f>
        <v>0</v>
      </c>
      <c r="E138" s="23"/>
      <c r="F138" s="10">
        <v>0</v>
      </c>
      <c r="G138" s="16"/>
      <c r="H138" s="18">
        <f t="shared" si="14"/>
        <v>0</v>
      </c>
      <c r="I138" s="19"/>
      <c r="J138" s="10">
        <v>0</v>
      </c>
      <c r="K138" s="10">
        <f t="shared" si="15"/>
        <v>0</v>
      </c>
    </row>
    <row r="139" spans="2:11" ht="12.75">
      <c r="B139" s="24">
        <v>3</v>
      </c>
      <c r="C139" s="21" t="s">
        <v>17</v>
      </c>
      <c r="D139" s="22">
        <f>+BAB!AO20</f>
        <v>0</v>
      </c>
      <c r="E139" s="23"/>
      <c r="F139" s="10">
        <v>0</v>
      </c>
      <c r="G139" s="16"/>
      <c r="H139" s="18">
        <f t="shared" si="14"/>
        <v>0</v>
      </c>
      <c r="I139" s="19"/>
      <c r="J139" s="10">
        <v>0</v>
      </c>
      <c r="K139" s="10">
        <f t="shared" si="15"/>
        <v>0</v>
      </c>
    </row>
    <row r="140" spans="2:11" ht="12.75">
      <c r="B140" s="24">
        <v>4</v>
      </c>
      <c r="C140" s="21" t="s">
        <v>18</v>
      </c>
      <c r="D140" s="22">
        <f>+BAB!AO21</f>
        <v>0</v>
      </c>
      <c r="E140" s="23"/>
      <c r="F140" s="10">
        <v>0</v>
      </c>
      <c r="G140" s="16"/>
      <c r="H140" s="18">
        <f t="shared" si="14"/>
        <v>0</v>
      </c>
      <c r="I140" s="19"/>
      <c r="J140" s="10">
        <v>0</v>
      </c>
      <c r="K140" s="10">
        <f t="shared" si="15"/>
        <v>0</v>
      </c>
    </row>
    <row r="141" spans="2:11" ht="12.75">
      <c r="B141" s="24">
        <v>5</v>
      </c>
      <c r="C141" s="21" t="s">
        <v>19</v>
      </c>
      <c r="D141" s="22">
        <f>+BAB!AO22</f>
        <v>3440.6924657839313</v>
      </c>
      <c r="E141" s="23"/>
      <c r="F141" s="10">
        <v>6352.390917513577</v>
      </c>
      <c r="G141" s="18"/>
      <c r="H141" s="18">
        <f t="shared" si="14"/>
        <v>-2911.6984517296455</v>
      </c>
      <c r="I141" s="19"/>
      <c r="J141" s="10">
        <v>23259.31</v>
      </c>
      <c r="K141" s="10">
        <f t="shared" si="15"/>
        <v>-19818.61753421607</v>
      </c>
    </row>
    <row r="142" spans="2:11" ht="12.75">
      <c r="B142" s="24">
        <v>6</v>
      </c>
      <c r="C142" s="21" t="s">
        <v>20</v>
      </c>
      <c r="D142" s="22">
        <f>+BAB!AO23</f>
        <v>0</v>
      </c>
      <c r="E142" s="23"/>
      <c r="F142" s="10">
        <v>0</v>
      </c>
      <c r="G142" s="18"/>
      <c r="H142" s="18">
        <f t="shared" si="14"/>
        <v>0</v>
      </c>
      <c r="I142" s="19"/>
      <c r="J142" s="10">
        <v>0</v>
      </c>
      <c r="K142" s="10">
        <f t="shared" si="15"/>
        <v>0</v>
      </c>
    </row>
    <row r="143" spans="2:11" ht="12.75">
      <c r="B143" s="24">
        <v>7</v>
      </c>
      <c r="C143" s="21" t="s">
        <v>21</v>
      </c>
      <c r="D143" s="22">
        <f>+BAB!AO24</f>
        <v>0</v>
      </c>
      <c r="E143" s="23"/>
      <c r="F143" s="10">
        <v>0</v>
      </c>
      <c r="G143" s="18"/>
      <c r="H143" s="18">
        <f t="shared" si="14"/>
        <v>0</v>
      </c>
      <c r="I143" s="19"/>
      <c r="J143" s="10">
        <v>0</v>
      </c>
      <c r="K143" s="10">
        <f t="shared" si="15"/>
        <v>0</v>
      </c>
    </row>
    <row r="144" spans="2:11" ht="12.75">
      <c r="B144" s="24">
        <v>8</v>
      </c>
      <c r="C144" s="21" t="s">
        <v>22</v>
      </c>
      <c r="D144" s="22">
        <f>+BAB!AO25</f>
        <v>0</v>
      </c>
      <c r="E144" s="23"/>
      <c r="F144" s="10">
        <v>0</v>
      </c>
      <c r="G144" s="16"/>
      <c r="H144" s="18">
        <f t="shared" si="14"/>
        <v>0</v>
      </c>
      <c r="I144" s="19"/>
      <c r="J144" s="10">
        <v>0</v>
      </c>
      <c r="K144" s="10">
        <f t="shared" si="15"/>
        <v>0</v>
      </c>
    </row>
    <row r="145" spans="2:11" ht="12.75">
      <c r="B145" s="24">
        <v>9</v>
      </c>
      <c r="C145" s="21" t="s">
        <v>23</v>
      </c>
      <c r="D145" s="22">
        <f>+BAB!AO26</f>
        <v>0</v>
      </c>
      <c r="E145" s="23"/>
      <c r="F145" s="10">
        <v>0</v>
      </c>
      <c r="G145" s="16"/>
      <c r="H145" s="18">
        <f t="shared" si="14"/>
        <v>0</v>
      </c>
      <c r="I145" s="19"/>
      <c r="J145" s="10">
        <v>0</v>
      </c>
      <c r="K145" s="10">
        <f t="shared" si="15"/>
        <v>0</v>
      </c>
    </row>
    <row r="146" spans="2:11" ht="12.75">
      <c r="B146" s="24">
        <v>10</v>
      </c>
      <c r="C146" s="21" t="s">
        <v>25</v>
      </c>
      <c r="D146" s="22">
        <f>+BAB!AO27</f>
        <v>0</v>
      </c>
      <c r="E146" s="16"/>
      <c r="F146" s="10">
        <v>0</v>
      </c>
      <c r="G146" s="16"/>
      <c r="H146" s="18">
        <f t="shared" si="14"/>
        <v>0</v>
      </c>
      <c r="I146" s="19"/>
      <c r="J146" s="10">
        <v>0</v>
      </c>
      <c r="K146" s="10">
        <f t="shared" si="15"/>
        <v>0</v>
      </c>
    </row>
    <row r="147" spans="2:11" ht="12.75">
      <c r="B147" s="24">
        <v>11</v>
      </c>
      <c r="C147" s="21" t="s">
        <v>26</v>
      </c>
      <c r="D147" s="22">
        <f>+BAB!AO28</f>
        <v>0</v>
      </c>
      <c r="F147" s="10">
        <v>0</v>
      </c>
      <c r="H147" s="18">
        <f t="shared" si="14"/>
        <v>0</v>
      </c>
      <c r="I147" s="19"/>
      <c r="J147" s="10">
        <v>0</v>
      </c>
      <c r="K147" s="10">
        <f t="shared" si="15"/>
        <v>0</v>
      </c>
    </row>
    <row r="148" spans="2:11" ht="12.75">
      <c r="B148" s="24">
        <v>12</v>
      </c>
      <c r="C148" s="21" t="s">
        <v>27</v>
      </c>
      <c r="D148" s="22">
        <f>+BAB!AO29</f>
        <v>0</v>
      </c>
      <c r="F148" s="10">
        <v>0</v>
      </c>
      <c r="H148" s="18">
        <f t="shared" si="14"/>
        <v>0</v>
      </c>
      <c r="I148" s="19"/>
      <c r="J148" s="10">
        <v>0</v>
      </c>
      <c r="K148" s="10">
        <f t="shared" si="15"/>
        <v>0</v>
      </c>
    </row>
    <row r="149" spans="2:11" ht="12.75">
      <c r="B149" s="24">
        <v>13</v>
      </c>
      <c r="C149" s="21" t="s">
        <v>28</v>
      </c>
      <c r="D149" s="22">
        <f>+BAB!AO30</f>
        <v>0</v>
      </c>
      <c r="F149" s="10">
        <v>0</v>
      </c>
      <c r="H149" s="18">
        <f t="shared" si="14"/>
        <v>0</v>
      </c>
      <c r="I149" s="19"/>
      <c r="J149" s="10">
        <v>0</v>
      </c>
      <c r="K149" s="10">
        <f t="shared" si="15"/>
        <v>0</v>
      </c>
    </row>
    <row r="150" spans="2:11" ht="12.75">
      <c r="B150" s="24">
        <v>14</v>
      </c>
      <c r="C150" s="21" t="s">
        <v>29</v>
      </c>
      <c r="D150" s="22">
        <f>+BAB!AO31</f>
        <v>0</v>
      </c>
      <c r="F150" s="10">
        <v>0</v>
      </c>
      <c r="H150" s="18">
        <f t="shared" si="14"/>
        <v>0</v>
      </c>
      <c r="I150" s="19"/>
      <c r="J150" s="10">
        <v>0</v>
      </c>
      <c r="K150" s="10">
        <f t="shared" si="15"/>
        <v>0</v>
      </c>
    </row>
    <row r="151" spans="2:11" ht="12.75">
      <c r="B151" s="24">
        <v>15</v>
      </c>
      <c r="C151" s="21" t="s">
        <v>30</v>
      </c>
      <c r="D151" s="22">
        <f>+BAB!AO32</f>
        <v>0</v>
      </c>
      <c r="F151" s="10">
        <v>0</v>
      </c>
      <c r="H151" s="18">
        <f t="shared" si="14"/>
        <v>0</v>
      </c>
      <c r="I151" s="19"/>
      <c r="J151" s="10">
        <v>0</v>
      </c>
      <c r="K151" s="10">
        <f t="shared" si="15"/>
        <v>0</v>
      </c>
    </row>
    <row r="152" spans="2:11" ht="12.75">
      <c r="B152" s="24">
        <v>16</v>
      </c>
      <c r="C152" s="21" t="s">
        <v>31</v>
      </c>
      <c r="D152" s="22">
        <f>+BAB!AO33</f>
        <v>0</v>
      </c>
      <c r="F152" s="10">
        <v>0</v>
      </c>
      <c r="H152" s="18">
        <f t="shared" si="14"/>
        <v>0</v>
      </c>
      <c r="I152" s="19"/>
      <c r="J152" s="10">
        <v>0</v>
      </c>
      <c r="K152" s="10">
        <f t="shared" si="15"/>
        <v>0</v>
      </c>
    </row>
    <row r="153" spans="2:11" ht="12.75">
      <c r="B153" s="24">
        <v>17</v>
      </c>
      <c r="C153" s="21" t="s">
        <v>32</v>
      </c>
      <c r="D153" s="22">
        <f>+BAB!AO34</f>
        <v>0</v>
      </c>
      <c r="F153" s="10">
        <v>0</v>
      </c>
      <c r="H153" s="18">
        <f t="shared" si="14"/>
        <v>0</v>
      </c>
      <c r="I153" s="19"/>
      <c r="J153" s="10">
        <v>0</v>
      </c>
      <c r="K153" s="10">
        <f t="shared" si="15"/>
        <v>0</v>
      </c>
    </row>
    <row r="154" spans="2:11" ht="12.75">
      <c r="B154" s="24">
        <v>18</v>
      </c>
      <c r="C154" s="42" t="s">
        <v>33</v>
      </c>
      <c r="D154" s="22">
        <f>+BAB!AO35</f>
        <v>100630.43386621118</v>
      </c>
      <c r="F154" s="10">
        <v>96552.66092680051</v>
      </c>
      <c r="H154" s="18">
        <f t="shared" si="14"/>
        <v>4077.772939410672</v>
      </c>
      <c r="I154" s="19"/>
      <c r="J154" s="10">
        <v>68112.72276091953</v>
      </c>
      <c r="K154" s="10">
        <f t="shared" si="15"/>
        <v>32517.71110529166</v>
      </c>
    </row>
    <row r="155" spans="2:11" ht="12.75">
      <c r="B155" s="24">
        <v>19</v>
      </c>
      <c r="C155" s="42" t="s">
        <v>34</v>
      </c>
      <c r="D155" s="22">
        <f>+BAB!AO36</f>
        <v>102295.0114983165</v>
      </c>
      <c r="F155" s="10">
        <v>100450</v>
      </c>
      <c r="H155" s="18">
        <f t="shared" si="14"/>
        <v>1845.0114983164967</v>
      </c>
      <c r="I155" s="19"/>
      <c r="J155" s="10">
        <v>73759.695</v>
      </c>
      <c r="K155" s="10">
        <f t="shared" si="15"/>
        <v>28535.31649831649</v>
      </c>
    </row>
    <row r="156" spans="4:11" ht="12.75">
      <c r="D156" s="14">
        <f>SUM(D137:D155)</f>
        <v>206366.1378303116</v>
      </c>
      <c r="F156" s="14">
        <f>SUM(F137:F155)</f>
        <v>203355.0518443141</v>
      </c>
      <c r="H156" s="14">
        <f>SUM(H137:H155)</f>
        <v>3011.085985997523</v>
      </c>
      <c r="I156" s="19"/>
      <c r="J156" s="14">
        <f>SUM(J137:J155)</f>
        <v>165131.72776091954</v>
      </c>
      <c r="K156" s="14">
        <f t="shared" si="15"/>
        <v>41234.41006939206</v>
      </c>
    </row>
    <row r="158" spans="3:11" ht="12.75">
      <c r="C158" t="s">
        <v>35</v>
      </c>
      <c r="D158" s="10">
        <f>+BAB!AO41</f>
        <v>25748.093385075637</v>
      </c>
      <c r="F158" s="10">
        <v>23882.773691952105</v>
      </c>
      <c r="H158" s="18">
        <f>+D158-F158</f>
        <v>1865.3196931235325</v>
      </c>
      <c r="I158" s="19"/>
      <c r="J158" s="10">
        <v>15616.418934254907</v>
      </c>
      <c r="K158" s="10">
        <f>+D158-J158</f>
        <v>10131.67445082073</v>
      </c>
    </row>
    <row r="159" spans="3:11" ht="12.75">
      <c r="C159" t="s">
        <v>36</v>
      </c>
      <c r="D159" s="10">
        <f>+BAB!AO42</f>
        <v>0</v>
      </c>
      <c r="F159" s="10">
        <v>0</v>
      </c>
      <c r="H159" s="18">
        <f>+D159-F159</f>
        <v>0</v>
      </c>
      <c r="I159" s="19"/>
      <c r="J159" s="10">
        <v>0</v>
      </c>
      <c r="K159" s="10">
        <f>+D159-J159</f>
        <v>0</v>
      </c>
    </row>
    <row r="160" spans="3:11" ht="12.75">
      <c r="C160" t="s">
        <v>37</v>
      </c>
      <c r="D160" s="10">
        <f>+BAB!AO43</f>
        <v>6602.0187223526755</v>
      </c>
      <c r="F160" s="10">
        <v>10348.572863635416</v>
      </c>
      <c r="H160" s="18">
        <f>+D160-F160</f>
        <v>-3746.5541412827406</v>
      </c>
      <c r="I160" s="19"/>
      <c r="J160" s="10">
        <v>7103.006812803782</v>
      </c>
      <c r="K160" s="10">
        <f>+D160-J160</f>
        <v>-500.9880904511065</v>
      </c>
    </row>
    <row r="162" spans="3:11" ht="12.75">
      <c r="C162" s="40" t="s">
        <v>38</v>
      </c>
      <c r="D162" s="10">
        <f>+BAB!AO51</f>
        <v>0</v>
      </c>
      <c r="F162" s="10">
        <v>0</v>
      </c>
      <c r="H162" s="18">
        <f>+D162-F162</f>
        <v>0</v>
      </c>
      <c r="I162" s="19"/>
      <c r="J162" s="10">
        <v>0</v>
      </c>
      <c r="K162" s="10">
        <f>+D162-J162</f>
        <v>0</v>
      </c>
    </row>
    <row r="163" spans="3:11" ht="12.75">
      <c r="C163" s="21" t="s">
        <v>39</v>
      </c>
      <c r="D163" s="10">
        <f>+BAB!AO52</f>
        <v>6560.476445758839</v>
      </c>
      <c r="F163" s="10">
        <v>165.38060033099163</v>
      </c>
      <c r="H163" s="18">
        <f>+D163-F163</f>
        <v>6395.095845427847</v>
      </c>
      <c r="I163" s="19"/>
      <c r="J163" s="10">
        <v>6204.936467704518</v>
      </c>
      <c r="K163" s="10">
        <f>+D163-J163</f>
        <v>355.5399780543212</v>
      </c>
    </row>
    <row r="164" spans="3:11" ht="12.75">
      <c r="C164" s="21" t="s">
        <v>40</v>
      </c>
      <c r="D164" s="10">
        <f>+BAB!AO53</f>
        <v>20984.247637569937</v>
      </c>
      <c r="F164" s="10">
        <v>17596.99463751577</v>
      </c>
      <c r="H164" s="18">
        <f>+D164-F164</f>
        <v>3387.2530000541665</v>
      </c>
      <c r="I164" s="19"/>
      <c r="J164" s="10">
        <v>25013.555901163232</v>
      </c>
      <c r="K164" s="10">
        <f>+D164-J164</f>
        <v>-4029.308263593295</v>
      </c>
    </row>
    <row r="165" spans="3:11" ht="12.75">
      <c r="C165" s="21" t="s">
        <v>41</v>
      </c>
      <c r="D165" s="10">
        <f>+BAB!AO54</f>
        <v>55495.23499829676</v>
      </c>
      <c r="F165" s="10">
        <v>88357.06592171572</v>
      </c>
      <c r="H165" s="18">
        <f>+D165-F165</f>
        <v>-32861.830923418966</v>
      </c>
      <c r="I165" s="19"/>
      <c r="J165" s="10">
        <v>51631.950319411466</v>
      </c>
      <c r="K165" s="10">
        <f>+D165-J165</f>
        <v>3863.284678885291</v>
      </c>
    </row>
    <row r="166" spans="3:11" ht="12.75">
      <c r="C166" s="21" t="s">
        <v>42</v>
      </c>
      <c r="D166" s="10">
        <f>+BAB!AO55</f>
        <v>0</v>
      </c>
      <c r="F166" s="10">
        <v>0</v>
      </c>
      <c r="H166" s="18">
        <f>+D166-F166</f>
        <v>0</v>
      </c>
      <c r="I166" s="19"/>
      <c r="J166" s="10">
        <v>0</v>
      </c>
      <c r="K166" s="10">
        <f>+D166-J166</f>
        <v>0</v>
      </c>
    </row>
    <row r="167" spans="4:11" ht="12.75">
      <c r="D167" s="14">
        <f>SUM(D156:D166)</f>
        <v>321756.2090193655</v>
      </c>
      <c r="F167" s="14">
        <f>SUM(F156:F166)</f>
        <v>343705.83955946413</v>
      </c>
      <c r="H167" s="14">
        <f>SUM(H156:H166)</f>
        <v>-21949.63054009864</v>
      </c>
      <c r="I167" s="19"/>
      <c r="J167" s="14">
        <f>SUM(J156:J166)</f>
        <v>270701.59619625745</v>
      </c>
      <c r="K167" s="14">
        <f>SUM(K156:K166)</f>
        <v>51054.61282310801</v>
      </c>
    </row>
    <row r="168" spans="4:6" ht="12.75">
      <c r="D168" s="10">
        <f>+BAB!AO58</f>
        <v>321756.2090193655</v>
      </c>
      <c r="F168" s="10">
        <v>343705.8395594641</v>
      </c>
    </row>
  </sheetData>
  <mergeCells count="1">
    <mergeCell ref="B4:C4"/>
  </mergeCells>
  <printOptions/>
  <pageMargins left="0.67" right="0.25" top="1.49" bottom="0.3937007874015748" header="0.7" footer="0.22"/>
  <pageSetup fitToHeight="5" horizontalDpi="600" verticalDpi="600" orientation="landscape" paperSize="9" scale="95" r:id="rId1"/>
  <headerFooter alignWithMargins="0">
    <oddHeader>&amp;L&amp;"Arial,Fett"&amp;12TREUKOM GmbH&amp;"Arial,Standard"&amp;10
&amp;"Arial,Fett"&amp;9Wirtschaftsprüfungsgesellschaft
Steuerberatungsgesellschaft</oddHeader>
    <oddFooter>&amp;L&amp;D</oddFooter>
  </headerFooter>
  <rowBreaks count="4" manualBreakCount="4">
    <brk id="26" max="255" man="1"/>
    <brk id="62" max="255" man="1"/>
    <brk id="98" max="255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Höppner</dc:creator>
  <cp:keywords/>
  <dc:description/>
  <cp:lastModifiedBy>Höppner</cp:lastModifiedBy>
  <cp:lastPrinted>2011-10-04T21:26:59Z</cp:lastPrinted>
  <dcterms:created xsi:type="dcterms:W3CDTF">2011-10-04T21:20:44Z</dcterms:created>
  <dcterms:modified xsi:type="dcterms:W3CDTF">2011-10-04T21:29:57Z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-542459970</vt:i4>
  </property>
  <property fmtid="{D5CDD505-2E9C-101B-9397-08002B2CF9AE}" pid="4" name="_EmailSubje">
    <vt:lpwstr>Ergebnisse Abwasser 2012</vt:lpwstr>
  </property>
  <property fmtid="{D5CDD505-2E9C-101B-9397-08002B2CF9AE}" pid="5" name="_AuthorEma">
    <vt:lpwstr>manfred.hoeppner@treukom.de</vt:lpwstr>
  </property>
  <property fmtid="{D5CDD505-2E9C-101B-9397-08002B2CF9AE}" pid="6" name="_AuthorEmailDisplayNa">
    <vt:lpwstr>Manfred Höppner</vt:lpwstr>
  </property>
</Properties>
</file>